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060" windowHeight="8130" activeTab="0"/>
  </bookViews>
  <sheets>
    <sheet name="Dílčí výsledky " sheetId="1" r:id="rId1"/>
    <sheet name="lítačka" sheetId="2" r:id="rId2"/>
    <sheet name="lodě" sheetId="3" r:id="rId3"/>
    <sheet name="Paintball" sheetId="4" r:id="rId4"/>
    <sheet name="Rytířské turnaje" sheetId="5" r:id="rId5"/>
    <sheet name="Rt1-2" sheetId="6" r:id="rId6"/>
    <sheet name="Rt-jednotlivci" sheetId="7" r:id="rId7"/>
    <sheet name="hrací karta" sheetId="8" r:id="rId8"/>
  </sheets>
  <definedNames/>
  <calcPr fullCalcOnLoad="1"/>
</workbook>
</file>

<file path=xl/sharedStrings.xml><?xml version="1.0" encoding="utf-8"?>
<sst xmlns="http://schemas.openxmlformats.org/spreadsheetml/2006/main" count="488" uniqueCount="152">
  <si>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</si>
  <si>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</si>
  <si>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</si>
  <si>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</si>
  <si>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</si>
  <si>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</si>
  <si>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</si>
  <si>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</si>
  <si>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</si>
  <si>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</si>
  <si>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</si>
  <si>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</si>
  <si>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</si>
  <si>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</si>
  <si>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</si>
  <si>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</si>
  <si>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</si>
  <si>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</si>
  <si>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</si>
  <si>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</si>
  <si>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</si>
  <si>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Plavání</t>
  </si>
  <si>
    <t>Abeceda</t>
  </si>
  <si>
    <t>Získané body</t>
  </si>
  <si>
    <t>Zbývající písmena</t>
  </si>
  <si>
    <t>Celkem</t>
  </si>
  <si>
    <t>Průměr</t>
  </si>
  <si>
    <t>Pořadí</t>
  </si>
  <si>
    <t>Pořadí v oddílu</t>
  </si>
  <si>
    <t>počet nebodovaných dnů</t>
  </si>
  <si>
    <t>Antique England:</t>
  </si>
  <si>
    <t>Rybka</t>
  </si>
  <si>
    <t>betka M.</t>
  </si>
  <si>
    <t>jezek</t>
  </si>
  <si>
    <t>Zelva</t>
  </si>
  <si>
    <t>Rampun</t>
  </si>
  <si>
    <t>x</t>
  </si>
  <si>
    <t>Knights:</t>
  </si>
  <si>
    <t xml:space="preserve">Kody  </t>
  </si>
  <si>
    <t>HVEZDICKA</t>
  </si>
  <si>
    <t>rarasek</t>
  </si>
  <si>
    <t>HOODS:</t>
  </si>
  <si>
    <t xml:space="preserve">PODES  </t>
  </si>
  <si>
    <t>VEVERKA</t>
  </si>
  <si>
    <t>DAVOS</t>
  </si>
  <si>
    <t>MOUREK</t>
  </si>
  <si>
    <t>loď</t>
  </si>
  <si>
    <t>kormidelník</t>
  </si>
  <si>
    <t>háček</t>
  </si>
  <si>
    <t>porcelán</t>
  </si>
  <si>
    <t>vlek BOAT</t>
  </si>
  <si>
    <t>VENDY</t>
  </si>
  <si>
    <t>Amerika</t>
  </si>
  <si>
    <t>Banán</t>
  </si>
  <si>
    <t>Baraka</t>
  </si>
  <si>
    <t>Testovačka</t>
  </si>
  <si>
    <t>MEDVED</t>
  </si>
  <si>
    <t>Turismo</t>
  </si>
  <si>
    <t>Dagger</t>
  </si>
  <si>
    <t>KASPY</t>
  </si>
  <si>
    <t>Eskymo</t>
  </si>
  <si>
    <t>VLCICE</t>
  </si>
  <si>
    <t>Preception</t>
  </si>
  <si>
    <t>Dagger WW</t>
  </si>
  <si>
    <t>PAINTBALL</t>
  </si>
  <si>
    <t>VEDENI</t>
  </si>
  <si>
    <t>ROSNA</t>
  </si>
  <si>
    <t>střela</t>
  </si>
  <si>
    <t>Průměrná</t>
  </si>
  <si>
    <t>bodů</t>
  </si>
  <si>
    <t>počet hráčů</t>
  </si>
  <si>
    <t>na hráče</t>
  </si>
  <si>
    <t>VÝSLEDKY TÁBOROVÉ HRY STŘEDOVĚKÁ ANGLIE</t>
  </si>
  <si>
    <t>Družiny</t>
  </si>
  <si>
    <t>Malovaní</t>
  </si>
  <si>
    <t>Písničky</t>
  </si>
  <si>
    <t>Domečky</t>
  </si>
  <si>
    <t>Papírový paitball</t>
  </si>
  <si>
    <t>Paintball</t>
  </si>
  <si>
    <t>Člověče nezlob se</t>
  </si>
  <si>
    <t>HOODS</t>
  </si>
  <si>
    <t>ANTIQUE ENGLAND</t>
  </si>
  <si>
    <t>KNIGHTS</t>
  </si>
  <si>
    <t>Plus mínus body</t>
  </si>
  <si>
    <t>Vodácký kvíz</t>
  </si>
  <si>
    <t>Kronika</t>
  </si>
  <si>
    <t>Karol</t>
  </si>
  <si>
    <t>Mourek</t>
  </si>
  <si>
    <t>Želva</t>
  </si>
  <si>
    <t>TD</t>
  </si>
  <si>
    <t>Žabák</t>
  </si>
  <si>
    <t>průměr</t>
  </si>
  <si>
    <t>BODOVÁNÍ ÚKLIDU</t>
  </si>
  <si>
    <t>Hoods:</t>
  </si>
  <si>
    <t>Bětka M.</t>
  </si>
  <si>
    <t>Ježek</t>
  </si>
  <si>
    <t>Hvězdička</t>
  </si>
  <si>
    <t>Bertik - Buggy</t>
  </si>
  <si>
    <t>Rarášek</t>
  </si>
  <si>
    <t>Miška</t>
  </si>
  <si>
    <t>Poděs</t>
  </si>
  <si>
    <t>Veverka</t>
  </si>
  <si>
    <t>Davoš</t>
  </si>
  <si>
    <t>Medvěd</t>
  </si>
  <si>
    <t>Rosňa</t>
  </si>
  <si>
    <t>Martina</t>
  </si>
  <si>
    <t>Mour</t>
  </si>
  <si>
    <t>Kašpy</t>
  </si>
  <si>
    <t>Vlčice</t>
  </si>
  <si>
    <t>Vendy</t>
  </si>
  <si>
    <t>Táborový den č.:</t>
  </si>
  <si>
    <t>Buggy</t>
  </si>
  <si>
    <t>Hod oštěpem</t>
  </si>
  <si>
    <t>Střelba z luku</t>
  </si>
  <si>
    <t>Hod na cíl</t>
  </si>
  <si>
    <t>Jízda na koni</t>
  </si>
  <si>
    <t>Řeka</t>
  </si>
  <si>
    <t>Věnce</t>
  </si>
  <si>
    <t>do 11</t>
  </si>
  <si>
    <t>do 14</t>
  </si>
  <si>
    <t>do 18</t>
  </si>
  <si>
    <t>nad 18</t>
  </si>
  <si>
    <t>ANTIQUE ENGLAND:</t>
  </si>
  <si>
    <t>KNIGHTS:</t>
  </si>
  <si>
    <t>RYTÍŘSKÉ TURNAJE</t>
  </si>
  <si>
    <t>Bártík - Hrabě Kníže</t>
  </si>
  <si>
    <t>VEDENI:</t>
  </si>
  <si>
    <t>Ježčí máma</t>
  </si>
  <si>
    <t>Jízda na koni - čas</t>
  </si>
  <si>
    <t>Skok do vody</t>
  </si>
  <si>
    <t>RYTÍŘSKÉ TURNAJE - 1.část</t>
  </si>
  <si>
    <t>RYTÍŘSKÉ TURNAJE - 2.část</t>
  </si>
  <si>
    <t>Ježčí táta</t>
  </si>
  <si>
    <t>Rytířské turnaje II.</t>
  </si>
  <si>
    <t>Rytířské turnaje I.</t>
  </si>
  <si>
    <t>Pořadí s vedením</t>
  </si>
  <si>
    <t>Kníže</t>
  </si>
  <si>
    <t>Vodni stafeta</t>
  </si>
  <si>
    <t>X</t>
  </si>
  <si>
    <t>Aktivita</t>
  </si>
  <si>
    <t>Házečkovaná</t>
  </si>
  <si>
    <t>Dvojčata</t>
  </si>
  <si>
    <t>Ocásky</t>
  </si>
  <si>
    <t>Zloděj</t>
  </si>
  <si>
    <t>Kovářský kviz</t>
  </si>
  <si>
    <t>Slepci</t>
  </si>
  <si>
    <t>Balonky</t>
  </si>
  <si>
    <t xml:space="preserve">Kníže </t>
  </si>
  <si>
    <t>Kytky</t>
  </si>
  <si>
    <t>Obrázková štafeta</t>
  </si>
  <si>
    <t>Uzlování</t>
  </si>
  <si>
    <t>KnIZE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</si>
</sst>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Algerian"/>
      <family val="5"/>
    </font>
    <font>
      <sz val="11"/>
      <color indexed="8"/>
      <name val="Algerian"/>
      <family val="5"/>
    </font>
    <font>
      <sz val="16"/>
      <color indexed="8"/>
      <name val="Calibri"/>
      <family val="2"/>
    </font>
    <font>
      <b/>
      <sz val="11"/>
      <color indexed="8"/>
      <name val="Algerian"/>
      <family val="5"/>
    </font>
    <font>
      <u val="single"/>
      <sz val="16"/>
      <color indexed="8"/>
      <name val="Mistral"/>
      <family val="4"/>
    </font>
    <font>
      <sz val="16"/>
      <color indexed="8"/>
      <name val="Mistral"/>
      <family val="4"/>
    </font>
    <font>
      <b/>
      <sz val="16"/>
      <color indexed="8"/>
      <name val="Mistral"/>
      <family val="4"/>
    </font>
    <font>
      <sz val="20"/>
      <color indexed="8"/>
      <name val="Mistral"/>
      <family val="4"/>
    </font>
    <font>
      <sz val="11"/>
      <color indexed="8"/>
      <name val="Mistral"/>
      <family val="4"/>
    </font>
    <font>
      <sz val="10"/>
      <color indexed="8"/>
      <name val="Mistral"/>
      <family val="4"/>
    </font>
    <font>
      <b/>
      <sz val="10"/>
      <color indexed="8"/>
      <name val="Mistral"/>
      <family val="4"/>
    </font>
    <font>
      <b/>
      <sz val="12"/>
      <color indexed="8"/>
      <name val="Mistral"/>
      <family val="4"/>
    </font>
    <font>
      <sz val="12"/>
      <color indexed="8"/>
      <name val="Mistral"/>
      <family val="4"/>
    </font>
    <font>
      <b/>
      <sz val="11"/>
      <color indexed="8"/>
      <name val="Mistral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ck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0" fillId="24" borderId="0" xfId="0" applyNumberFormat="1" applyFill="1" applyAlignment="1">
      <alignment/>
    </xf>
    <xf numFmtId="2" fontId="0" fillId="0" borderId="10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24" borderId="0" xfId="0" applyNumberFormat="1" applyFill="1" applyAlignment="1">
      <alignment/>
    </xf>
    <xf numFmtId="2" fontId="0" fillId="24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/>
    </xf>
    <xf numFmtId="16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6" fontId="8" fillId="0" borderId="27" xfId="0" applyNumberFormat="1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6" fontId="8" fillId="0" borderId="31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24" borderId="0" xfId="0" applyNumberFormat="1" applyFill="1" applyBorder="1" applyAlignment="1">
      <alignment/>
    </xf>
    <xf numFmtId="16" fontId="0" fillId="0" borderId="0" xfId="0" applyNumberFormat="1" applyBorder="1" applyAlignment="1">
      <alignment/>
    </xf>
    <xf numFmtId="16" fontId="0" fillId="0" borderId="0" xfId="0" applyNumberFormat="1" applyBorder="1" applyAlignment="1">
      <alignment horizontal="right"/>
    </xf>
    <xf numFmtId="2" fontId="0" fillId="0" borderId="37" xfId="0" applyNumberFormat="1" applyBorder="1" applyAlignment="1">
      <alignment/>
    </xf>
    <xf numFmtId="0" fontId="8" fillId="0" borderId="19" xfId="0" applyFont="1" applyBorder="1" applyAlignment="1">
      <alignment/>
    </xf>
    <xf numFmtId="0" fontId="8" fillId="0" borderId="38" xfId="0" applyFont="1" applyFill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9" fillId="0" borderId="4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42" xfId="0" applyFont="1" applyBorder="1" applyAlignment="1">
      <alignment horizontal="center" vertical="center"/>
    </xf>
    <xf numFmtId="16" fontId="8" fillId="0" borderId="43" xfId="0" applyNumberFormat="1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 textRotation="90"/>
    </xf>
    <xf numFmtId="0" fontId="11" fillId="17" borderId="0" xfId="0" applyFont="1" applyFill="1" applyAlignment="1">
      <alignment horizontal="center" textRotation="90"/>
    </xf>
    <xf numFmtId="0" fontId="11" fillId="0" borderId="0" xfId="0" applyFont="1" applyAlignment="1">
      <alignment textRotation="90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17" borderId="1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textRotation="90"/>
    </xf>
    <xf numFmtId="0" fontId="12" fillId="17" borderId="0" xfId="0" applyFont="1" applyFill="1" applyAlignment="1">
      <alignment horizontal="center" textRotation="90"/>
    </xf>
    <xf numFmtId="0" fontId="12" fillId="0" borderId="0" xfId="0" applyFont="1" applyAlignment="1">
      <alignment textRotation="90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17" borderId="10" xfId="0" applyFont="1" applyFill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10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2" fontId="12" fillId="0" borderId="10" xfId="0" applyNumberFormat="1" applyFont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2" fillId="0" borderId="49" xfId="0" applyFont="1" applyBorder="1" applyAlignment="1">
      <alignment horizontal="center"/>
    </xf>
    <xf numFmtId="0" fontId="12" fillId="0" borderId="49" xfId="0" applyFont="1" applyBorder="1" applyAlignment="1">
      <alignment/>
    </xf>
    <xf numFmtId="2" fontId="12" fillId="24" borderId="49" xfId="0" applyNumberFormat="1" applyFont="1" applyFill="1" applyBorder="1" applyAlignment="1">
      <alignment/>
    </xf>
    <xf numFmtId="0" fontId="12" fillId="24" borderId="49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 textRotation="90"/>
    </xf>
    <xf numFmtId="0" fontId="15" fillId="17" borderId="0" xfId="0" applyFont="1" applyFill="1" applyAlignment="1">
      <alignment horizontal="center" textRotation="90"/>
    </xf>
    <xf numFmtId="0" fontId="15" fillId="0" borderId="0" xfId="0" applyFont="1" applyAlignment="1">
      <alignment textRotation="90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49" xfId="0" applyFont="1" applyBorder="1" applyAlignment="1">
      <alignment/>
    </xf>
    <xf numFmtId="2" fontId="15" fillId="24" borderId="49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17" borderId="10" xfId="0" applyFont="1" applyFill="1" applyBorder="1" applyAlignment="1">
      <alignment horizontal="center"/>
    </xf>
    <xf numFmtId="0" fontId="15" fillId="0" borderId="10" xfId="0" applyNumberFormat="1" applyFont="1" applyBorder="1" applyAlignment="1">
      <alignment/>
    </xf>
    <xf numFmtId="0" fontId="15" fillId="0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/>
    </xf>
    <xf numFmtId="2" fontId="15" fillId="0" borderId="10" xfId="0" applyNumberFormat="1" applyFont="1" applyBorder="1" applyAlignment="1">
      <alignment/>
    </xf>
    <xf numFmtId="2" fontId="15" fillId="0" borderId="10" xfId="0" applyNumberFormat="1" applyFont="1" applyFill="1" applyBorder="1" applyAlignment="1">
      <alignment/>
    </xf>
    <xf numFmtId="0" fontId="16" fillId="0" borderId="0" xfId="0" applyFont="1" applyAlignment="1">
      <alignment textRotation="90"/>
    </xf>
    <xf numFmtId="0" fontId="16" fillId="0" borderId="0" xfId="0" applyFont="1" applyAlignment="1">
      <alignment horizontal="center" textRotation="90"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/>
    </xf>
    <xf numFmtId="16" fontId="8" fillId="0" borderId="53" xfId="0" applyNumberFormat="1" applyFont="1" applyBorder="1" applyAlignment="1">
      <alignment/>
    </xf>
    <xf numFmtId="0" fontId="8" fillId="0" borderId="54" xfId="0" applyFont="1" applyBorder="1" applyAlignment="1">
      <alignment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6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7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1" xfId="0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2" xfId="0" applyBorder="1" applyAlignment="1">
      <alignment horizont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J1" sqref="J1"/>
    </sheetView>
  </sheetViews>
  <sheetFormatPr defaultColWidth="9.140625" defaultRowHeight="15"/>
  <cols>
    <col min="1" max="1" width="7.140625" style="26" bestFit="1" customWidth="1"/>
    <col min="2" max="2" width="20.57421875" style="26" bestFit="1" customWidth="1"/>
    <col min="3" max="3" width="22.8515625" style="57" customWidth="1"/>
    <col min="4" max="4" width="3.8515625" style="57" bestFit="1" customWidth="1"/>
    <col min="5" max="5" width="14.28125" style="57" customWidth="1"/>
    <col min="6" max="6" width="3.8515625" style="57" bestFit="1" customWidth="1"/>
    <col min="7" max="7" width="14.421875" style="57" customWidth="1"/>
    <col min="8" max="8" width="5.140625" style="57" bestFit="1" customWidth="1"/>
    <col min="9" max="10" width="7.140625" style="26" customWidth="1"/>
    <col min="11" max="11" width="3.8515625" style="57" bestFit="1" customWidth="1"/>
    <col min="12" max="12" width="20.7109375" style="26" bestFit="1" customWidth="1"/>
    <col min="13" max="13" width="12.57421875" style="26" customWidth="1"/>
    <col min="14" max="19" width="7.140625" style="26" customWidth="1"/>
    <col min="20" max="20" width="9.140625" style="26" customWidth="1"/>
    <col min="21" max="21" width="12.28125" style="26" customWidth="1"/>
    <col min="22" max="16384" width="9.140625" style="26" customWidth="1"/>
  </cols>
  <sheetData>
    <row r="1" spans="1:12" ht="24.75" customHeight="1" thickBot="1">
      <c r="A1" s="163" t="s">
        <v>72</v>
      </c>
      <c r="B1" s="163"/>
      <c r="C1" s="163"/>
      <c r="D1" s="163"/>
      <c r="E1" s="163"/>
      <c r="F1" s="163"/>
      <c r="G1" s="163"/>
      <c r="H1" s="163"/>
      <c r="K1" s="56" t="s">
        <v>89</v>
      </c>
      <c r="L1" s="58" t="s">
        <v>85</v>
      </c>
    </row>
    <row r="2" spans="1:23" ht="18" customHeight="1" thickTop="1">
      <c r="A2" s="27">
        <v>561</v>
      </c>
      <c r="B2" s="28" t="s">
        <v>24</v>
      </c>
      <c r="C2" s="29">
        <f>A2-C3</f>
        <v>12</v>
      </c>
      <c r="D2" s="30"/>
      <c r="E2" s="29">
        <f>A2-E3</f>
        <v>7</v>
      </c>
      <c r="F2" s="30"/>
      <c r="G2" s="29">
        <f>A2-G3</f>
        <v>50</v>
      </c>
      <c r="H2" s="31"/>
      <c r="I2" s="32"/>
      <c r="J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18" customHeight="1">
      <c r="A3" s="33"/>
      <c r="B3" s="34" t="s">
        <v>23</v>
      </c>
      <c r="C3" s="35">
        <f>SUM(C5:C102)</f>
        <v>549</v>
      </c>
      <c r="D3" s="36"/>
      <c r="E3" s="35">
        <f>SUM(E5:E102)</f>
        <v>554</v>
      </c>
      <c r="F3" s="36"/>
      <c r="G3" s="35">
        <f>SUM(G5:G102)</f>
        <v>511</v>
      </c>
      <c r="H3" s="37"/>
      <c r="I3" s="32"/>
      <c r="J3" s="32"/>
      <c r="K3" s="56">
        <v>0</v>
      </c>
      <c r="L3" s="32" t="s">
        <v>90</v>
      </c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ht="20.25" customHeight="1" thickBot="1">
      <c r="A4" s="38"/>
      <c r="B4" s="39" t="s">
        <v>73</v>
      </c>
      <c r="C4" s="40" t="s">
        <v>81</v>
      </c>
      <c r="D4" s="41"/>
      <c r="E4" s="40" t="s">
        <v>80</v>
      </c>
      <c r="F4" s="41"/>
      <c r="G4" s="40" t="s">
        <v>82</v>
      </c>
      <c r="H4" s="42"/>
      <c r="I4" s="32"/>
      <c r="J4" s="32"/>
      <c r="K4" s="56">
        <v>1</v>
      </c>
      <c r="L4" s="32" t="s">
        <v>31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ht="18" customHeight="1">
      <c r="A5" s="43">
        <v>40363</v>
      </c>
      <c r="B5" s="44" t="s">
        <v>74</v>
      </c>
      <c r="C5" s="45">
        <v>10</v>
      </c>
      <c r="D5" s="149">
        <f>SUM(C5:C6)</f>
        <v>20</v>
      </c>
      <c r="E5" s="46">
        <v>15</v>
      </c>
      <c r="F5" s="149">
        <f>SUM(E5:E6)</f>
        <v>30</v>
      </c>
      <c r="G5" s="46">
        <v>5</v>
      </c>
      <c r="H5" s="152">
        <f>SUM(G5:G6)</f>
        <v>10</v>
      </c>
      <c r="I5" s="32"/>
      <c r="J5" s="32"/>
      <c r="K5" s="56">
        <v>2</v>
      </c>
      <c r="L5" s="32" t="s">
        <v>86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3" ht="18" customHeight="1" thickBot="1">
      <c r="A6" s="47"/>
      <c r="B6" s="48" t="s">
        <v>22</v>
      </c>
      <c r="C6" s="49">
        <v>10</v>
      </c>
      <c r="D6" s="161"/>
      <c r="E6" s="50">
        <v>15</v>
      </c>
      <c r="F6" s="161"/>
      <c r="G6" s="50">
        <v>5</v>
      </c>
      <c r="H6" s="162"/>
      <c r="I6" s="32"/>
      <c r="J6" s="32"/>
      <c r="K6" s="56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ht="18" customHeight="1">
      <c r="A7" s="43">
        <v>40364</v>
      </c>
      <c r="B7" s="44" t="s">
        <v>75</v>
      </c>
      <c r="C7" s="45">
        <v>15</v>
      </c>
      <c r="D7" s="149">
        <f>SUM(C7:C9)</f>
        <v>32</v>
      </c>
      <c r="E7" s="45">
        <v>5</v>
      </c>
      <c r="F7" s="149">
        <f>SUM(E7:E9)</f>
        <v>15</v>
      </c>
      <c r="G7" s="45">
        <v>10</v>
      </c>
      <c r="H7" s="152">
        <f>SUM(G7:G9)</f>
        <v>20</v>
      </c>
      <c r="I7" s="32"/>
      <c r="J7" s="32"/>
      <c r="K7" s="56">
        <v>3</v>
      </c>
      <c r="L7" s="32" t="s">
        <v>87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ht="18" customHeight="1">
      <c r="A8" s="33"/>
      <c r="B8" s="34" t="s">
        <v>21</v>
      </c>
      <c r="C8" s="35">
        <v>15</v>
      </c>
      <c r="D8" s="150"/>
      <c r="E8" s="35">
        <v>5</v>
      </c>
      <c r="F8" s="150"/>
      <c r="G8" s="35">
        <v>10</v>
      </c>
      <c r="H8" s="153"/>
      <c r="I8" s="32"/>
      <c r="J8" s="32"/>
      <c r="K8" s="56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3" ht="18" customHeight="1" thickBot="1">
      <c r="A9" s="47"/>
      <c r="B9" s="48" t="s">
        <v>83</v>
      </c>
      <c r="C9" s="49">
        <v>2</v>
      </c>
      <c r="D9" s="161"/>
      <c r="E9" s="49">
        <v>5</v>
      </c>
      <c r="F9" s="161"/>
      <c r="G9" s="49">
        <v>0</v>
      </c>
      <c r="H9" s="162"/>
      <c r="I9" s="32"/>
      <c r="J9" s="32"/>
      <c r="K9" s="56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12" ht="18" customHeight="1">
      <c r="A10" s="43">
        <v>40365</v>
      </c>
      <c r="B10" s="44" t="s">
        <v>76</v>
      </c>
      <c r="C10" s="45">
        <v>15</v>
      </c>
      <c r="D10" s="149">
        <f>SUM(C10:C12)</f>
        <v>22</v>
      </c>
      <c r="E10" s="45">
        <v>5</v>
      </c>
      <c r="F10" s="149">
        <f>SUM(E10:E12)</f>
        <v>15</v>
      </c>
      <c r="G10" s="45">
        <v>10</v>
      </c>
      <c r="H10" s="152">
        <f>SUM(G10:G12)</f>
        <v>21</v>
      </c>
      <c r="K10" s="56">
        <v>4</v>
      </c>
      <c r="L10" s="32" t="s">
        <v>88</v>
      </c>
    </row>
    <row r="11" spans="1:8" ht="18" customHeight="1">
      <c r="A11" s="33"/>
      <c r="B11" s="34" t="s">
        <v>77</v>
      </c>
      <c r="C11" s="35">
        <v>5</v>
      </c>
      <c r="D11" s="150"/>
      <c r="E11" s="35">
        <v>15</v>
      </c>
      <c r="F11" s="150"/>
      <c r="G11" s="35">
        <v>10</v>
      </c>
      <c r="H11" s="153"/>
    </row>
    <row r="12" spans="1:11" ht="18" customHeight="1" thickBot="1">
      <c r="A12" s="47"/>
      <c r="B12" s="48" t="s">
        <v>83</v>
      </c>
      <c r="C12" s="49">
        <v>2</v>
      </c>
      <c r="D12" s="161"/>
      <c r="E12" s="49">
        <v>-5</v>
      </c>
      <c r="F12" s="161"/>
      <c r="G12" s="49">
        <v>1</v>
      </c>
      <c r="H12" s="162"/>
      <c r="K12" s="56"/>
    </row>
    <row r="13" spans="1:12" ht="18" customHeight="1">
      <c r="A13" s="43">
        <v>40366</v>
      </c>
      <c r="B13" s="44" t="s">
        <v>84</v>
      </c>
      <c r="C13" s="45">
        <v>15</v>
      </c>
      <c r="D13" s="149">
        <f>SUM(C13:C16)</f>
        <v>25</v>
      </c>
      <c r="E13" s="45">
        <v>10</v>
      </c>
      <c r="F13" s="149">
        <f>SUM(E13:E16)</f>
        <v>34</v>
      </c>
      <c r="G13" s="45">
        <v>5</v>
      </c>
      <c r="H13" s="152">
        <f>SUM(G13:G16)</f>
        <v>28</v>
      </c>
      <c r="K13" s="57">
        <v>5</v>
      </c>
      <c r="L13" s="32" t="s">
        <v>111</v>
      </c>
    </row>
    <row r="14" spans="1:8" ht="18" customHeight="1">
      <c r="A14" s="33"/>
      <c r="B14" s="34" t="s">
        <v>78</v>
      </c>
      <c r="C14" s="35">
        <v>5</v>
      </c>
      <c r="D14" s="150"/>
      <c r="E14" s="35">
        <v>10</v>
      </c>
      <c r="F14" s="150"/>
      <c r="G14" s="35">
        <v>15</v>
      </c>
      <c r="H14" s="153"/>
    </row>
    <row r="15" spans="1:8" ht="18" customHeight="1">
      <c r="A15" s="33"/>
      <c r="B15" s="34" t="s">
        <v>79</v>
      </c>
      <c r="C15" s="35">
        <v>5</v>
      </c>
      <c r="D15" s="150"/>
      <c r="E15" s="51">
        <v>15</v>
      </c>
      <c r="F15" s="150"/>
      <c r="G15" s="51">
        <v>10</v>
      </c>
      <c r="H15" s="153"/>
    </row>
    <row r="16" spans="1:8" ht="18" customHeight="1" thickBot="1">
      <c r="A16" s="47"/>
      <c r="B16" s="48" t="s">
        <v>83</v>
      </c>
      <c r="C16" s="49">
        <v>0</v>
      </c>
      <c r="D16" s="161"/>
      <c r="E16" s="49">
        <v>-1</v>
      </c>
      <c r="F16" s="161"/>
      <c r="G16" s="49">
        <v>-2</v>
      </c>
      <c r="H16" s="162"/>
    </row>
    <row r="17" spans="1:12" ht="18" customHeight="1" thickBot="1">
      <c r="A17" s="79">
        <v>40367</v>
      </c>
      <c r="B17" s="80"/>
      <c r="C17" s="81"/>
      <c r="D17" s="82"/>
      <c r="E17" s="81"/>
      <c r="F17" s="78"/>
      <c r="G17" s="45"/>
      <c r="H17" s="144"/>
      <c r="K17" s="57">
        <v>6</v>
      </c>
      <c r="L17" s="32" t="s">
        <v>102</v>
      </c>
    </row>
    <row r="18" spans="1:12" ht="18" customHeight="1" thickBot="1">
      <c r="A18" s="79">
        <v>40368</v>
      </c>
      <c r="B18" s="80" t="s">
        <v>83</v>
      </c>
      <c r="C18" s="81">
        <v>40</v>
      </c>
      <c r="D18" s="82">
        <f>C18</f>
        <v>40</v>
      </c>
      <c r="E18" s="81">
        <v>30</v>
      </c>
      <c r="F18" s="82">
        <f>E18</f>
        <v>30</v>
      </c>
      <c r="G18" s="45">
        <v>40</v>
      </c>
      <c r="H18" s="144">
        <f>G18</f>
        <v>40</v>
      </c>
      <c r="I18" s="141"/>
      <c r="K18" s="57">
        <v>7</v>
      </c>
      <c r="L18" s="32" t="s">
        <v>81</v>
      </c>
    </row>
    <row r="19" spans="1:12" ht="18" customHeight="1">
      <c r="A19" s="43">
        <v>40369</v>
      </c>
      <c r="B19" s="44" t="s">
        <v>134</v>
      </c>
      <c r="C19" s="45">
        <v>20</v>
      </c>
      <c r="D19" s="149">
        <f>SUM(C19:C22)</f>
        <v>50</v>
      </c>
      <c r="E19" s="45">
        <v>30</v>
      </c>
      <c r="F19" s="149">
        <f>SUM(E19:E22)</f>
        <v>70</v>
      </c>
      <c r="G19" s="45">
        <v>10</v>
      </c>
      <c r="H19" s="152">
        <f>SUM(G19:G22)</f>
        <v>77</v>
      </c>
      <c r="I19" s="141"/>
      <c r="K19" s="57">
        <v>8</v>
      </c>
      <c r="L19" s="32" t="s">
        <v>82</v>
      </c>
    </row>
    <row r="20" spans="1:9" ht="18" customHeight="1">
      <c r="A20" s="33"/>
      <c r="B20" s="34" t="s">
        <v>129</v>
      </c>
      <c r="C20" s="35">
        <v>10</v>
      </c>
      <c r="D20" s="150"/>
      <c r="E20" s="35">
        <v>20</v>
      </c>
      <c r="F20" s="150"/>
      <c r="G20" s="35">
        <v>30</v>
      </c>
      <c r="H20" s="153"/>
      <c r="I20" s="141"/>
    </row>
    <row r="21" spans="1:9" ht="18" customHeight="1">
      <c r="A21" s="33"/>
      <c r="B21" s="34" t="s">
        <v>133</v>
      </c>
      <c r="C21" s="51">
        <v>10</v>
      </c>
      <c r="D21" s="150"/>
      <c r="E21" s="51">
        <v>20</v>
      </c>
      <c r="F21" s="150"/>
      <c r="G21" s="51">
        <v>30</v>
      </c>
      <c r="H21" s="153"/>
      <c r="I21" s="141"/>
    </row>
    <row r="22" spans="1:9" ht="18" customHeight="1" thickBot="1">
      <c r="A22" s="47"/>
      <c r="B22" s="48" t="s">
        <v>83</v>
      </c>
      <c r="C22" s="49">
        <v>10</v>
      </c>
      <c r="D22" s="161"/>
      <c r="E22" s="49">
        <v>0</v>
      </c>
      <c r="F22" s="161"/>
      <c r="G22" s="49">
        <v>7</v>
      </c>
      <c r="H22" s="162"/>
      <c r="I22" s="141"/>
    </row>
    <row r="23" spans="1:12" ht="18" customHeight="1">
      <c r="A23" s="43">
        <v>40370</v>
      </c>
      <c r="B23" s="44" t="s">
        <v>137</v>
      </c>
      <c r="C23" s="45">
        <v>20</v>
      </c>
      <c r="D23" s="149">
        <v>30</v>
      </c>
      <c r="E23" s="45">
        <v>30</v>
      </c>
      <c r="F23" s="149">
        <v>30</v>
      </c>
      <c r="G23" s="45">
        <v>10</v>
      </c>
      <c r="H23" s="152">
        <v>10</v>
      </c>
      <c r="K23" s="57">
        <v>9</v>
      </c>
      <c r="L23" s="26" t="s">
        <v>80</v>
      </c>
    </row>
    <row r="24" spans="1:8" ht="18" customHeight="1">
      <c r="A24" s="33"/>
      <c r="B24" s="34" t="s">
        <v>83</v>
      </c>
      <c r="C24" s="35">
        <v>10</v>
      </c>
      <c r="D24" s="150"/>
      <c r="E24" s="35"/>
      <c r="F24" s="150"/>
      <c r="G24" s="35"/>
      <c r="H24" s="153"/>
    </row>
    <row r="25" spans="1:8" ht="18" customHeight="1" thickBot="1">
      <c r="A25" s="47"/>
      <c r="B25" s="48"/>
      <c r="C25" s="49"/>
      <c r="D25" s="161"/>
      <c r="E25" s="49"/>
      <c r="F25" s="161"/>
      <c r="G25" s="49"/>
      <c r="H25" s="162"/>
    </row>
    <row r="26" spans="1:12" ht="18" customHeight="1">
      <c r="A26" s="43">
        <v>40371</v>
      </c>
      <c r="B26" s="44" t="s">
        <v>146</v>
      </c>
      <c r="C26" s="45">
        <v>25</v>
      </c>
      <c r="D26" s="149">
        <v>80</v>
      </c>
      <c r="E26" s="45">
        <v>25</v>
      </c>
      <c r="F26" s="149">
        <v>80</v>
      </c>
      <c r="G26" s="45">
        <v>10</v>
      </c>
      <c r="H26" s="152">
        <v>45</v>
      </c>
      <c r="K26" s="57">
        <v>10</v>
      </c>
      <c r="L26" s="32" t="s">
        <v>81</v>
      </c>
    </row>
    <row r="27" spans="1:8" ht="18" customHeight="1">
      <c r="A27" s="33"/>
      <c r="B27" s="34" t="s">
        <v>145</v>
      </c>
      <c r="C27" s="35">
        <v>10</v>
      </c>
      <c r="D27" s="150"/>
      <c r="E27" s="35">
        <v>30</v>
      </c>
      <c r="F27" s="150"/>
      <c r="G27" s="35">
        <v>20</v>
      </c>
      <c r="H27" s="153"/>
    </row>
    <row r="28" spans="1:8" ht="18" customHeight="1">
      <c r="A28" s="140"/>
      <c r="B28" s="34" t="s">
        <v>144</v>
      </c>
      <c r="C28" s="35">
        <v>10</v>
      </c>
      <c r="D28" s="151"/>
      <c r="E28" s="35">
        <v>30</v>
      </c>
      <c r="F28" s="151"/>
      <c r="G28" s="35">
        <v>20</v>
      </c>
      <c r="H28" s="154"/>
    </row>
    <row r="29" spans="1:8" ht="18" customHeight="1" thickBot="1">
      <c r="A29" s="33"/>
      <c r="B29" s="137" t="s">
        <v>83</v>
      </c>
      <c r="C29" s="138">
        <v>35</v>
      </c>
      <c r="D29" s="84"/>
      <c r="E29" s="138">
        <v>-5</v>
      </c>
      <c r="F29" s="84"/>
      <c r="G29" s="138">
        <v>-5</v>
      </c>
      <c r="H29" s="83"/>
    </row>
    <row r="30" spans="1:12" ht="18" customHeight="1">
      <c r="A30" s="43">
        <v>40372</v>
      </c>
      <c r="B30" s="44" t="s">
        <v>143</v>
      </c>
      <c r="C30" s="45">
        <v>25</v>
      </c>
      <c r="D30" s="149">
        <v>55</v>
      </c>
      <c r="E30" s="45">
        <v>10</v>
      </c>
      <c r="F30" s="149">
        <v>80</v>
      </c>
      <c r="G30" s="45">
        <v>25</v>
      </c>
      <c r="H30" s="152">
        <v>35</v>
      </c>
      <c r="K30" s="57">
        <v>11</v>
      </c>
      <c r="L30" s="32" t="s">
        <v>82</v>
      </c>
    </row>
    <row r="31" spans="1:8" ht="18" customHeight="1">
      <c r="A31" s="33"/>
      <c r="B31" s="34" t="s">
        <v>142</v>
      </c>
      <c r="C31" s="35">
        <v>10</v>
      </c>
      <c r="D31" s="150"/>
      <c r="E31" s="35">
        <v>30</v>
      </c>
      <c r="F31" s="150"/>
      <c r="G31" s="35">
        <v>20</v>
      </c>
      <c r="H31" s="153"/>
    </row>
    <row r="32" spans="1:8" ht="18" customHeight="1">
      <c r="A32" s="33"/>
      <c r="B32" s="139" t="s">
        <v>141</v>
      </c>
      <c r="C32" s="51">
        <v>20</v>
      </c>
      <c r="D32" s="150"/>
      <c r="E32" s="51">
        <v>30</v>
      </c>
      <c r="F32" s="150"/>
      <c r="G32" s="51">
        <v>10</v>
      </c>
      <c r="H32" s="153"/>
    </row>
    <row r="33" spans="1:8" ht="18" customHeight="1" thickBot="1">
      <c r="A33" s="47"/>
      <c r="B33" s="48" t="s">
        <v>83</v>
      </c>
      <c r="C33" s="49"/>
      <c r="D33" s="161"/>
      <c r="E33" s="49">
        <v>10</v>
      </c>
      <c r="F33" s="161"/>
      <c r="G33" s="49">
        <v>-10</v>
      </c>
      <c r="H33" s="162"/>
    </row>
    <row r="34" spans="1:12" ht="18" customHeight="1" thickBot="1">
      <c r="A34" s="43">
        <v>40373</v>
      </c>
      <c r="B34" s="44" t="s">
        <v>139</v>
      </c>
      <c r="C34" s="45">
        <v>50</v>
      </c>
      <c r="D34" s="78">
        <v>50</v>
      </c>
      <c r="E34" s="81">
        <v>50</v>
      </c>
      <c r="F34" s="142">
        <v>50</v>
      </c>
      <c r="G34" s="46">
        <v>50</v>
      </c>
      <c r="H34" s="143">
        <v>50</v>
      </c>
      <c r="I34" s="141"/>
      <c r="K34" s="57">
        <v>12</v>
      </c>
      <c r="L34" s="26" t="s">
        <v>80</v>
      </c>
    </row>
    <row r="35" spans="1:12" ht="18" customHeight="1">
      <c r="A35" s="43">
        <v>40374</v>
      </c>
      <c r="B35" s="44" t="s">
        <v>140</v>
      </c>
      <c r="C35" s="45">
        <v>20</v>
      </c>
      <c r="D35" s="149">
        <v>90</v>
      </c>
      <c r="E35" s="45">
        <v>10</v>
      </c>
      <c r="F35" s="149">
        <v>60</v>
      </c>
      <c r="G35" s="45">
        <v>30</v>
      </c>
      <c r="H35" s="152">
        <v>100</v>
      </c>
      <c r="K35" s="57">
        <v>13</v>
      </c>
      <c r="L35" s="32" t="s">
        <v>81</v>
      </c>
    </row>
    <row r="36" spans="1:8" ht="18" customHeight="1" thickBot="1">
      <c r="A36" s="47"/>
      <c r="B36" s="48" t="s">
        <v>83</v>
      </c>
      <c r="C36" s="49">
        <v>70</v>
      </c>
      <c r="D36" s="161"/>
      <c r="E36" s="49">
        <v>50</v>
      </c>
      <c r="F36" s="161"/>
      <c r="G36" s="49">
        <v>70</v>
      </c>
      <c r="H36" s="162"/>
    </row>
    <row r="37" spans="1:12" ht="18" customHeight="1">
      <c r="A37" s="43">
        <v>40375</v>
      </c>
      <c r="B37" s="34" t="s">
        <v>148</v>
      </c>
      <c r="C37" s="35">
        <v>10</v>
      </c>
      <c r="D37" s="155">
        <v>55</v>
      </c>
      <c r="E37" s="35">
        <v>20</v>
      </c>
      <c r="F37" s="155">
        <v>60</v>
      </c>
      <c r="G37" s="35">
        <v>30</v>
      </c>
      <c r="H37" s="158">
        <v>65</v>
      </c>
      <c r="K37" s="57">
        <v>14</v>
      </c>
      <c r="L37" s="32" t="s">
        <v>82</v>
      </c>
    </row>
    <row r="38" spans="1:8" ht="18" customHeight="1">
      <c r="A38" s="52"/>
      <c r="B38" s="34" t="s">
        <v>149</v>
      </c>
      <c r="C38" s="35">
        <v>25</v>
      </c>
      <c r="D38" s="156"/>
      <c r="E38" s="35">
        <v>10</v>
      </c>
      <c r="F38" s="156"/>
      <c r="G38" s="35">
        <v>25</v>
      </c>
      <c r="H38" s="159"/>
    </row>
    <row r="39" spans="1:8" ht="18" customHeight="1" thickBot="1">
      <c r="A39" s="53"/>
      <c r="B39" s="54" t="s">
        <v>150</v>
      </c>
      <c r="C39" s="55">
        <v>20</v>
      </c>
      <c r="D39" s="157"/>
      <c r="E39" s="55">
        <v>30</v>
      </c>
      <c r="F39" s="157"/>
      <c r="G39" s="55">
        <v>10</v>
      </c>
      <c r="H39" s="160"/>
    </row>
    <row r="40" spans="1:8" ht="20.25" customHeight="1" thickTop="1">
      <c r="A40" s="32"/>
      <c r="B40" s="32"/>
      <c r="C40" s="56"/>
      <c r="D40" s="56"/>
      <c r="E40" s="56"/>
      <c r="F40" s="56"/>
      <c r="G40" s="56"/>
      <c r="H40" s="56"/>
    </row>
    <row r="41" spans="1:8" ht="20.25" customHeight="1">
      <c r="A41" s="32"/>
      <c r="B41" s="32"/>
      <c r="C41" s="56"/>
      <c r="D41" s="56"/>
      <c r="E41" s="56"/>
      <c r="F41" s="56"/>
      <c r="G41" s="56"/>
      <c r="H41" s="56"/>
    </row>
    <row r="42" spans="1:8" ht="20.25" customHeight="1">
      <c r="A42" s="32"/>
      <c r="B42" s="32"/>
      <c r="C42" s="56"/>
      <c r="D42" s="56"/>
      <c r="E42" s="56"/>
      <c r="F42" s="56"/>
      <c r="G42" s="56"/>
      <c r="H42" s="56"/>
    </row>
    <row r="43" spans="1:8" ht="20.25" customHeight="1">
      <c r="A43" s="32"/>
      <c r="B43" s="32"/>
      <c r="C43" s="56"/>
      <c r="D43" s="56"/>
      <c r="E43" s="56"/>
      <c r="F43" s="56"/>
      <c r="G43" s="56"/>
      <c r="H43" s="56"/>
    </row>
    <row r="44" spans="1:8" ht="20.25" customHeight="1">
      <c r="A44" s="32"/>
      <c r="B44" s="32"/>
      <c r="C44" s="56"/>
      <c r="D44" s="56"/>
      <c r="E44" s="56"/>
      <c r="F44" s="56"/>
      <c r="G44" s="56"/>
      <c r="H44" s="56"/>
    </row>
    <row r="45" spans="1:8" ht="20.25" customHeight="1">
      <c r="A45" s="32"/>
      <c r="B45" s="32"/>
      <c r="C45" s="56"/>
      <c r="D45" s="56"/>
      <c r="E45" s="56"/>
      <c r="F45" s="56"/>
      <c r="G45" s="56"/>
      <c r="H45" s="56"/>
    </row>
    <row r="46" spans="1:8" ht="20.25" customHeight="1">
      <c r="A46" s="32"/>
      <c r="B46" s="32"/>
      <c r="C46" s="56"/>
      <c r="D46" s="56"/>
      <c r="E46" s="56"/>
      <c r="F46" s="56"/>
      <c r="G46" s="56"/>
      <c r="H46" s="56"/>
    </row>
    <row r="47" spans="1:8" ht="20.25" customHeight="1">
      <c r="A47" s="32"/>
      <c r="B47" s="32"/>
      <c r="C47" s="56"/>
      <c r="D47" s="56"/>
      <c r="E47" s="56"/>
      <c r="F47" s="56"/>
      <c r="G47" s="56"/>
      <c r="H47" s="56"/>
    </row>
    <row r="48" spans="1:8" ht="20.25" customHeight="1">
      <c r="A48" s="32"/>
      <c r="B48" s="32"/>
      <c r="C48" s="56"/>
      <c r="D48" s="56"/>
      <c r="E48" s="56"/>
      <c r="F48" s="56"/>
      <c r="G48" s="56"/>
      <c r="H48" s="56"/>
    </row>
    <row r="49" spans="1:8" ht="20.25" customHeight="1">
      <c r="A49" s="32"/>
      <c r="B49" s="32"/>
      <c r="C49" s="56"/>
      <c r="D49" s="56"/>
      <c r="E49" s="56"/>
      <c r="F49" s="56"/>
      <c r="G49" s="56"/>
      <c r="H49" s="56"/>
    </row>
    <row r="50" spans="1:8" ht="20.25" customHeight="1">
      <c r="A50" s="32"/>
      <c r="B50" s="32"/>
      <c r="C50" s="56"/>
      <c r="D50" s="56"/>
      <c r="E50" s="56"/>
      <c r="F50" s="56"/>
      <c r="G50" s="56"/>
      <c r="H50" s="56"/>
    </row>
    <row r="51" spans="1:8" ht="20.25" customHeight="1">
      <c r="A51" s="32"/>
      <c r="B51" s="32"/>
      <c r="C51" s="56"/>
      <c r="D51" s="56"/>
      <c r="E51" s="56"/>
      <c r="F51" s="56"/>
      <c r="G51" s="56"/>
      <c r="H51" s="56"/>
    </row>
  </sheetData>
  <sheetProtection/>
  <mergeCells count="31">
    <mergeCell ref="F7:F9"/>
    <mergeCell ref="F10:F12"/>
    <mergeCell ref="D19:D22"/>
    <mergeCell ref="F19:F22"/>
    <mergeCell ref="D7:D9"/>
    <mergeCell ref="D10:D12"/>
    <mergeCell ref="F13:F16"/>
    <mergeCell ref="H19:H22"/>
    <mergeCell ref="H5:H6"/>
    <mergeCell ref="H7:H9"/>
    <mergeCell ref="H10:H12"/>
    <mergeCell ref="H13:H16"/>
    <mergeCell ref="D5:D6"/>
    <mergeCell ref="F5:F6"/>
    <mergeCell ref="A1:H1"/>
    <mergeCell ref="D30:D33"/>
    <mergeCell ref="F30:F33"/>
    <mergeCell ref="H30:H33"/>
    <mergeCell ref="D23:D25"/>
    <mergeCell ref="F23:F25"/>
    <mergeCell ref="H23:H25"/>
    <mergeCell ref="D13:D16"/>
    <mergeCell ref="D26:D28"/>
    <mergeCell ref="F26:F28"/>
    <mergeCell ref="H26:H28"/>
    <mergeCell ref="D37:D39"/>
    <mergeCell ref="F37:F39"/>
    <mergeCell ref="H37:H39"/>
    <mergeCell ref="D35:D36"/>
    <mergeCell ref="F35:F36"/>
    <mergeCell ref="H35:H3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6"/>
  <sheetViews>
    <sheetView zoomScale="80" zoomScaleNormal="80"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20.00390625" style="26" customWidth="1"/>
    <col min="2" max="7" width="5.00390625" style="77" customWidth="1"/>
    <col min="8" max="8" width="3.8515625" style="77" bestFit="1" customWidth="1"/>
    <col min="9" max="12" width="6.140625" style="77" bestFit="1" customWidth="1"/>
    <col min="13" max="14" width="5.00390625" style="77" bestFit="1" customWidth="1"/>
    <col min="15" max="15" width="6.140625" style="77" bestFit="1" customWidth="1"/>
    <col min="16" max="16" width="5.00390625" style="77" bestFit="1" customWidth="1"/>
    <col min="17" max="17" width="7.8515625" style="77" bestFit="1" customWidth="1"/>
    <col min="18" max="18" width="7.8515625" style="4" bestFit="1" customWidth="1"/>
    <col min="19" max="19" width="7.00390625" style="77" customWidth="1"/>
    <col min="20" max="20" width="14.421875" style="77" customWidth="1"/>
    <col min="21" max="21" width="10.00390625" style="0" customWidth="1"/>
    <col min="25" max="25" width="3.421875" style="0" bestFit="1" customWidth="1"/>
  </cols>
  <sheetData>
    <row r="1" spans="1:25" ht="21.75">
      <c r="A1" s="26" t="s">
        <v>92</v>
      </c>
      <c r="B1" s="71">
        <v>40362</v>
      </c>
      <c r="C1" s="71">
        <v>40363</v>
      </c>
      <c r="D1" s="71">
        <v>40364</v>
      </c>
      <c r="E1" s="71">
        <v>40365</v>
      </c>
      <c r="F1" s="71">
        <v>40366</v>
      </c>
      <c r="G1" s="71">
        <v>40367</v>
      </c>
      <c r="H1" s="71">
        <v>40368</v>
      </c>
      <c r="I1" s="71">
        <v>40369</v>
      </c>
      <c r="J1" s="71">
        <v>40370</v>
      </c>
      <c r="K1" s="71">
        <v>40371</v>
      </c>
      <c r="L1" s="71">
        <v>40372</v>
      </c>
      <c r="M1" s="71">
        <v>40373</v>
      </c>
      <c r="N1" s="71">
        <v>40374</v>
      </c>
      <c r="O1" s="71">
        <v>40375</v>
      </c>
      <c r="P1" s="71">
        <v>40376</v>
      </c>
      <c r="Q1" s="72" t="s">
        <v>25</v>
      </c>
      <c r="R1" s="6" t="s">
        <v>26</v>
      </c>
      <c r="S1" s="77" t="s">
        <v>27</v>
      </c>
      <c r="T1" s="77" t="s">
        <v>28</v>
      </c>
      <c r="U1" t="s">
        <v>29</v>
      </c>
      <c r="Y1">
        <v>1</v>
      </c>
    </row>
    <row r="2" spans="1:25" ht="21.75">
      <c r="A2" s="26" t="s">
        <v>110</v>
      </c>
      <c r="B2" s="72">
        <v>1</v>
      </c>
      <c r="C2" s="72">
        <v>2</v>
      </c>
      <c r="D2" s="72">
        <v>3</v>
      </c>
      <c r="E2" s="72">
        <v>4</v>
      </c>
      <c r="F2" s="72">
        <v>5</v>
      </c>
      <c r="G2" s="72">
        <v>6</v>
      </c>
      <c r="H2" s="72">
        <v>7</v>
      </c>
      <c r="I2" s="72">
        <v>8</v>
      </c>
      <c r="J2" s="72">
        <v>9</v>
      </c>
      <c r="K2" s="72">
        <v>10</v>
      </c>
      <c r="L2" s="72">
        <v>11</v>
      </c>
      <c r="M2" s="72">
        <v>12</v>
      </c>
      <c r="N2" s="72">
        <v>13</v>
      </c>
      <c r="O2" s="72">
        <v>14</v>
      </c>
      <c r="P2" s="72">
        <v>15</v>
      </c>
      <c r="Q2" s="72"/>
      <c r="R2" s="6"/>
      <c r="Y2">
        <v>2</v>
      </c>
    </row>
    <row r="3" spans="2:25" ht="11.25" customHeight="1" thickBo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66"/>
      <c r="Y3">
        <v>3</v>
      </c>
    </row>
    <row r="4" spans="1:25" ht="21.75">
      <c r="A4" s="68" t="s">
        <v>30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3"/>
      <c r="S4" s="74"/>
      <c r="T4" s="146"/>
      <c r="U4">
        <v>11</v>
      </c>
      <c r="Y4">
        <v>4</v>
      </c>
    </row>
    <row r="5" spans="1:25" ht="21.75">
      <c r="A5" s="64" t="s">
        <v>31</v>
      </c>
      <c r="B5" s="75">
        <v>10</v>
      </c>
      <c r="C5" s="75">
        <v>9</v>
      </c>
      <c r="D5" s="75">
        <v>10</v>
      </c>
      <c r="E5" s="75">
        <v>10</v>
      </c>
      <c r="F5" s="75">
        <v>9</v>
      </c>
      <c r="G5" s="75">
        <v>10</v>
      </c>
      <c r="H5" s="75"/>
      <c r="I5" s="75">
        <v>10</v>
      </c>
      <c r="J5" s="75">
        <v>10</v>
      </c>
      <c r="K5" s="75">
        <v>10</v>
      </c>
      <c r="L5" s="75">
        <v>10</v>
      </c>
      <c r="M5" s="75"/>
      <c r="N5" s="75"/>
      <c r="O5" s="75">
        <v>10</v>
      </c>
      <c r="P5" s="75"/>
      <c r="Q5" s="75">
        <f>SUM(B5:P5)</f>
        <v>108</v>
      </c>
      <c r="R5" s="9">
        <f>Q5/(U$4-U5)</f>
        <v>9.818181818181818</v>
      </c>
      <c r="S5" s="75">
        <v>1</v>
      </c>
      <c r="T5" s="147">
        <v>1</v>
      </c>
      <c r="Y5">
        <v>5</v>
      </c>
    </row>
    <row r="6" spans="1:25" ht="21.75">
      <c r="A6" s="64" t="s">
        <v>94</v>
      </c>
      <c r="B6" s="75">
        <v>10</v>
      </c>
      <c r="C6" s="75">
        <v>10</v>
      </c>
      <c r="D6" s="75">
        <v>10</v>
      </c>
      <c r="E6" s="75">
        <v>9</v>
      </c>
      <c r="F6" s="75">
        <v>7</v>
      </c>
      <c r="G6" s="75">
        <v>9</v>
      </c>
      <c r="H6" s="75"/>
      <c r="I6" s="75">
        <v>10</v>
      </c>
      <c r="J6" s="75">
        <v>8</v>
      </c>
      <c r="K6" s="75">
        <v>9</v>
      </c>
      <c r="L6" s="75">
        <v>8</v>
      </c>
      <c r="M6" s="75"/>
      <c r="N6" s="75"/>
      <c r="O6" s="75">
        <v>5</v>
      </c>
      <c r="P6" s="75"/>
      <c r="Q6" s="75">
        <f>SUM(B6:P6)</f>
        <v>95</v>
      </c>
      <c r="R6" s="9">
        <f>Q6/(U$4-U6)</f>
        <v>8.636363636363637</v>
      </c>
      <c r="S6" s="75">
        <v>5</v>
      </c>
      <c r="T6" s="147">
        <v>9</v>
      </c>
      <c r="Y6">
        <v>6</v>
      </c>
    </row>
    <row r="7" spans="1:25" ht="21.75">
      <c r="A7" s="64" t="s">
        <v>95</v>
      </c>
      <c r="B7" s="75">
        <v>10</v>
      </c>
      <c r="C7" s="75">
        <v>8</v>
      </c>
      <c r="D7" s="75">
        <v>10</v>
      </c>
      <c r="E7" s="75">
        <v>6</v>
      </c>
      <c r="F7" s="75">
        <v>10</v>
      </c>
      <c r="G7" s="75">
        <v>9</v>
      </c>
      <c r="H7" s="75"/>
      <c r="I7" s="75">
        <v>10</v>
      </c>
      <c r="J7" s="75">
        <v>9</v>
      </c>
      <c r="K7" s="75">
        <v>10</v>
      </c>
      <c r="L7" s="75">
        <v>9</v>
      </c>
      <c r="M7" s="75"/>
      <c r="N7" s="75"/>
      <c r="O7" s="75">
        <v>7</v>
      </c>
      <c r="P7" s="75"/>
      <c r="Q7" s="75">
        <f>SUM(B7:P7)</f>
        <v>98</v>
      </c>
      <c r="R7" s="9">
        <f>Q7/(U$4-U7)</f>
        <v>8.909090909090908</v>
      </c>
      <c r="S7" s="75">
        <v>4</v>
      </c>
      <c r="T7" s="147">
        <v>7</v>
      </c>
      <c r="Y7">
        <v>7</v>
      </c>
    </row>
    <row r="8" spans="1:25" ht="21.75">
      <c r="A8" s="64" t="s">
        <v>88</v>
      </c>
      <c r="B8" s="75">
        <v>10</v>
      </c>
      <c r="C8" s="75">
        <v>10</v>
      </c>
      <c r="D8" s="75">
        <v>10</v>
      </c>
      <c r="E8" s="75">
        <v>8</v>
      </c>
      <c r="F8" s="75">
        <v>9</v>
      </c>
      <c r="G8" s="75">
        <v>10</v>
      </c>
      <c r="H8" s="75"/>
      <c r="I8" s="75" t="s">
        <v>36</v>
      </c>
      <c r="J8" s="75">
        <v>10</v>
      </c>
      <c r="K8" s="75">
        <v>10</v>
      </c>
      <c r="L8" s="75">
        <v>7</v>
      </c>
      <c r="M8" s="75"/>
      <c r="N8" s="75"/>
      <c r="O8" s="75">
        <v>9</v>
      </c>
      <c r="P8" s="75"/>
      <c r="Q8" s="75">
        <f>SUM(B8:P8)</f>
        <v>93</v>
      </c>
      <c r="R8" s="9">
        <f>Q8/(U$4-U8)</f>
        <v>9.3</v>
      </c>
      <c r="S8" s="75">
        <v>3</v>
      </c>
      <c r="T8" s="147">
        <v>4</v>
      </c>
      <c r="U8">
        <v>1</v>
      </c>
      <c r="Y8">
        <v>8</v>
      </c>
    </row>
    <row r="9" spans="1:25" ht="21.75">
      <c r="A9" s="64" t="s">
        <v>35</v>
      </c>
      <c r="B9" s="75">
        <v>10</v>
      </c>
      <c r="C9" s="75">
        <v>10</v>
      </c>
      <c r="D9" s="75">
        <v>10</v>
      </c>
      <c r="E9" s="75">
        <v>8</v>
      </c>
      <c r="F9" s="75" t="s">
        <v>36</v>
      </c>
      <c r="G9" s="75" t="s">
        <v>36</v>
      </c>
      <c r="H9" s="75"/>
      <c r="I9" s="75" t="s">
        <v>36</v>
      </c>
      <c r="J9" s="75" t="s">
        <v>36</v>
      </c>
      <c r="K9" s="75" t="s">
        <v>36</v>
      </c>
      <c r="L9" s="75" t="s">
        <v>36</v>
      </c>
      <c r="M9" s="75"/>
      <c r="N9" s="75"/>
      <c r="O9" s="75" t="s">
        <v>138</v>
      </c>
      <c r="P9" s="75"/>
      <c r="Q9" s="75">
        <f>SUM(B9:P9)</f>
        <v>38</v>
      </c>
      <c r="R9" s="9">
        <f>Q9/(U$4-U9)</f>
        <v>9.5</v>
      </c>
      <c r="S9" s="75">
        <v>2</v>
      </c>
      <c r="T9" s="147">
        <v>2</v>
      </c>
      <c r="U9">
        <v>7</v>
      </c>
      <c r="Y9">
        <v>9</v>
      </c>
    </row>
    <row r="10" spans="1:25" ht="22.5" thickBot="1">
      <c r="A10" s="65" t="s">
        <v>91</v>
      </c>
      <c r="B10" s="76">
        <f>SUM(B5:B9)/5</f>
        <v>10</v>
      </c>
      <c r="C10" s="76">
        <f>SUM(C5:C9)/5</f>
        <v>9.4</v>
      </c>
      <c r="D10" s="76">
        <f>SUM(D5:D9)/5</f>
        <v>10</v>
      </c>
      <c r="E10" s="76">
        <f>SUM(E5:E9)/5</f>
        <v>8.2</v>
      </c>
      <c r="F10" s="76">
        <f>SUM(F5:F8)/4</f>
        <v>8.75</v>
      </c>
      <c r="G10" s="76">
        <f>SUM(G5:G8)/4</f>
        <v>9.5</v>
      </c>
      <c r="H10" s="76"/>
      <c r="I10" s="76">
        <f>SUM(I5:I8)/3</f>
        <v>10</v>
      </c>
      <c r="J10" s="76">
        <f>SUM(J5:J8)/4</f>
        <v>9.25</v>
      </c>
      <c r="K10" s="76">
        <f>SUM(K5:K8)/4</f>
        <v>9.75</v>
      </c>
      <c r="L10" s="76">
        <f>SUM(L5:L8)/4</f>
        <v>8.5</v>
      </c>
      <c r="M10" s="76"/>
      <c r="N10" s="76"/>
      <c r="O10" s="76">
        <f>SUM(O5:O8)/4</f>
        <v>7.75</v>
      </c>
      <c r="P10" s="76"/>
      <c r="Q10" s="76">
        <f>SUM(Q5:Q9)</f>
        <v>432</v>
      </c>
      <c r="R10" s="67">
        <f>Q10/(55-U10)</f>
        <v>9.191489361702128</v>
      </c>
      <c r="S10" s="76"/>
      <c r="T10" s="148">
        <v>1</v>
      </c>
      <c r="U10">
        <v>8</v>
      </c>
      <c r="Y10">
        <v>10</v>
      </c>
    </row>
    <row r="11" spans="20:25" ht="11.25" customHeight="1" thickBot="1">
      <c r="T11" s="145"/>
      <c r="Y11">
        <v>11</v>
      </c>
    </row>
    <row r="12" spans="1:25" ht="21.75">
      <c r="A12" s="68" t="s">
        <v>37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63"/>
      <c r="S12" s="74"/>
      <c r="T12" s="146"/>
      <c r="Y12">
        <v>12</v>
      </c>
    </row>
    <row r="13" spans="1:25" ht="21.75">
      <c r="A13" s="64" t="s">
        <v>38</v>
      </c>
      <c r="B13" s="75">
        <v>10</v>
      </c>
      <c r="C13" s="75">
        <v>10</v>
      </c>
      <c r="D13" s="75">
        <v>0</v>
      </c>
      <c r="E13" s="75">
        <v>7</v>
      </c>
      <c r="F13" s="75">
        <v>7</v>
      </c>
      <c r="G13" s="75">
        <v>9</v>
      </c>
      <c r="H13" s="75"/>
      <c r="I13" s="75">
        <v>10</v>
      </c>
      <c r="J13" s="75">
        <v>9</v>
      </c>
      <c r="K13" s="75">
        <v>10</v>
      </c>
      <c r="L13" s="75">
        <v>9</v>
      </c>
      <c r="M13" s="75"/>
      <c r="N13" s="75"/>
      <c r="O13" s="75" t="s">
        <v>138</v>
      </c>
      <c r="P13" s="75"/>
      <c r="Q13" s="75">
        <f>SUM(B13:P13)</f>
        <v>81</v>
      </c>
      <c r="R13" s="9">
        <f>Q13/(U$4-U13)</f>
        <v>8.1</v>
      </c>
      <c r="S13" s="75">
        <v>4</v>
      </c>
      <c r="T13" s="147">
        <v>12</v>
      </c>
      <c r="U13">
        <v>1</v>
      </c>
      <c r="Y13">
        <v>13</v>
      </c>
    </row>
    <row r="14" spans="1:25" ht="21.75">
      <c r="A14" s="64" t="s">
        <v>96</v>
      </c>
      <c r="B14" s="75">
        <v>10</v>
      </c>
      <c r="C14" s="75">
        <v>10</v>
      </c>
      <c r="D14" s="75">
        <v>7</v>
      </c>
      <c r="E14" s="75">
        <v>9</v>
      </c>
      <c r="F14" s="75">
        <v>10</v>
      </c>
      <c r="G14" s="75">
        <v>10</v>
      </c>
      <c r="H14" s="75"/>
      <c r="I14" s="75">
        <v>9</v>
      </c>
      <c r="J14" s="75">
        <v>8</v>
      </c>
      <c r="K14" s="75">
        <v>8</v>
      </c>
      <c r="L14" s="75">
        <v>7</v>
      </c>
      <c r="M14" s="75"/>
      <c r="N14" s="75"/>
      <c r="O14" s="75">
        <v>7</v>
      </c>
      <c r="P14" s="75"/>
      <c r="Q14" s="75">
        <f>SUM(B14:P14)</f>
        <v>95</v>
      </c>
      <c r="R14" s="9">
        <f>Q14/(U$4-U14)</f>
        <v>8.636363636363637</v>
      </c>
      <c r="S14" s="75">
        <v>2</v>
      </c>
      <c r="T14" s="147">
        <v>8</v>
      </c>
      <c r="Y14">
        <v>14</v>
      </c>
    </row>
    <row r="15" spans="1:25" ht="21.75">
      <c r="A15" s="64" t="s">
        <v>111</v>
      </c>
      <c r="B15" s="75">
        <v>10</v>
      </c>
      <c r="C15" s="75">
        <v>10</v>
      </c>
      <c r="D15" s="75">
        <v>8</v>
      </c>
      <c r="E15" s="75">
        <v>10</v>
      </c>
      <c r="F15" s="75">
        <v>10</v>
      </c>
      <c r="G15" s="75">
        <v>9</v>
      </c>
      <c r="H15" s="75"/>
      <c r="I15" s="75">
        <v>10</v>
      </c>
      <c r="J15" s="75">
        <v>10</v>
      </c>
      <c r="K15" s="75">
        <v>8</v>
      </c>
      <c r="L15" s="75">
        <v>10</v>
      </c>
      <c r="M15" s="75"/>
      <c r="N15" s="75"/>
      <c r="O15" s="75">
        <v>9</v>
      </c>
      <c r="P15" s="75"/>
      <c r="Q15" s="75">
        <f>SUM(B15:P15)</f>
        <v>104</v>
      </c>
      <c r="R15" s="9">
        <f>Q15/(U$4-U15)</f>
        <v>9.454545454545455</v>
      </c>
      <c r="S15" s="75">
        <v>1</v>
      </c>
      <c r="T15" s="147">
        <v>3</v>
      </c>
      <c r="Y15">
        <v>15</v>
      </c>
    </row>
    <row r="16" spans="1:25" ht="21.75">
      <c r="A16" s="64" t="s">
        <v>98</v>
      </c>
      <c r="B16" s="75">
        <v>10</v>
      </c>
      <c r="C16" s="75">
        <v>10</v>
      </c>
      <c r="D16" s="75">
        <v>8</v>
      </c>
      <c r="E16" s="75" t="s">
        <v>36</v>
      </c>
      <c r="F16" s="75">
        <v>9</v>
      </c>
      <c r="G16" s="75">
        <v>9</v>
      </c>
      <c r="H16" s="75"/>
      <c r="I16" s="75">
        <v>9</v>
      </c>
      <c r="J16" s="75">
        <v>5</v>
      </c>
      <c r="K16" s="75">
        <v>8</v>
      </c>
      <c r="L16" s="75">
        <v>9</v>
      </c>
      <c r="M16" s="75"/>
      <c r="N16" s="75"/>
      <c r="O16" s="75">
        <v>9</v>
      </c>
      <c r="P16" s="75"/>
      <c r="Q16" s="75">
        <f>SUM(B16:P16)</f>
        <v>86</v>
      </c>
      <c r="R16" s="9">
        <f>Q16/(U$4-U16)</f>
        <v>8.6</v>
      </c>
      <c r="S16" s="75">
        <v>3</v>
      </c>
      <c r="T16" s="147">
        <v>11</v>
      </c>
      <c r="U16">
        <v>1</v>
      </c>
      <c r="Y16">
        <v>16</v>
      </c>
    </row>
    <row r="17" spans="1:25" ht="21.75">
      <c r="A17" s="64" t="s">
        <v>99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 t="s">
        <v>138</v>
      </c>
      <c r="P17" s="75"/>
      <c r="Q17" s="75"/>
      <c r="R17" s="9"/>
      <c r="S17" s="75"/>
      <c r="T17" s="147"/>
      <c r="Y17">
        <v>17</v>
      </c>
    </row>
    <row r="18" spans="1:25" ht="22.5" thickBot="1">
      <c r="A18" s="65" t="s">
        <v>91</v>
      </c>
      <c r="B18" s="76">
        <f>SUM(B13:B16)/4</f>
        <v>10</v>
      </c>
      <c r="C18" s="76">
        <f>SUM(C13:C16)/4</f>
        <v>10</v>
      </c>
      <c r="D18" s="76">
        <f>SUM(D13:D16)/4</f>
        <v>5.75</v>
      </c>
      <c r="E18" s="76">
        <f>SUM(E13:E16)/3</f>
        <v>8.666666666666666</v>
      </c>
      <c r="F18" s="76">
        <f>SUM(F13:F16)/4</f>
        <v>9</v>
      </c>
      <c r="G18" s="76">
        <f>SUM(G13:G16)/4</f>
        <v>9.25</v>
      </c>
      <c r="H18" s="76"/>
      <c r="I18" s="76">
        <f>SUM(I13:I16)/4</f>
        <v>9.5</v>
      </c>
      <c r="J18" s="76">
        <f>SUM(J13:J16)/4</f>
        <v>8</v>
      </c>
      <c r="K18" s="76">
        <f>SUM(K13:K16)/4</f>
        <v>8.5</v>
      </c>
      <c r="L18" s="76">
        <f>SUM(L13:L16)/4</f>
        <v>8.75</v>
      </c>
      <c r="M18" s="76"/>
      <c r="N18" s="76"/>
      <c r="O18" s="76">
        <f>SUM(O13:O16)/3</f>
        <v>8.333333333333334</v>
      </c>
      <c r="P18" s="76"/>
      <c r="Q18" s="76">
        <f>SUM(Q13:Q17)</f>
        <v>366</v>
      </c>
      <c r="R18" s="67">
        <f>Q18/(44-U18)</f>
        <v>8.714285714285714</v>
      </c>
      <c r="S18" s="76"/>
      <c r="T18" s="148">
        <v>2</v>
      </c>
      <c r="U18">
        <v>2</v>
      </c>
      <c r="Y18">
        <v>18</v>
      </c>
    </row>
    <row r="19" spans="20:25" ht="11.25" customHeight="1" thickBot="1">
      <c r="T19" s="145"/>
      <c r="Y19">
        <v>19</v>
      </c>
    </row>
    <row r="20" spans="1:25" ht="21.75">
      <c r="A20" s="68" t="s">
        <v>93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63"/>
      <c r="S20" s="74"/>
      <c r="T20" s="146"/>
      <c r="Y20">
        <v>20</v>
      </c>
    </row>
    <row r="21" spans="1:25" ht="21.75">
      <c r="A21" s="64" t="s">
        <v>100</v>
      </c>
      <c r="B21" s="75">
        <v>10</v>
      </c>
      <c r="C21" s="75">
        <v>9</v>
      </c>
      <c r="D21" s="75">
        <v>8</v>
      </c>
      <c r="E21" s="75">
        <v>10</v>
      </c>
      <c r="F21" s="75">
        <v>10</v>
      </c>
      <c r="G21" s="75">
        <v>7</v>
      </c>
      <c r="H21" s="75"/>
      <c r="I21" s="75">
        <v>10</v>
      </c>
      <c r="J21" s="75">
        <v>8</v>
      </c>
      <c r="K21" s="75">
        <v>9</v>
      </c>
      <c r="L21" s="75">
        <v>10</v>
      </c>
      <c r="M21" s="75"/>
      <c r="N21" s="75"/>
      <c r="O21" s="75">
        <v>10</v>
      </c>
      <c r="P21" s="75"/>
      <c r="Q21" s="75">
        <f>SUM(B21:P21)</f>
        <v>101</v>
      </c>
      <c r="R21" s="9">
        <f>Q21/(U$4-U21)</f>
        <v>9.181818181818182</v>
      </c>
      <c r="S21" s="75">
        <v>1</v>
      </c>
      <c r="T21" s="147">
        <v>5</v>
      </c>
      <c r="Y21">
        <v>21</v>
      </c>
    </row>
    <row r="22" spans="1:25" ht="21.75">
      <c r="A22" s="64" t="s">
        <v>101</v>
      </c>
      <c r="B22" s="75">
        <v>10</v>
      </c>
      <c r="C22" s="75">
        <v>10</v>
      </c>
      <c r="D22" s="75">
        <v>10</v>
      </c>
      <c r="E22" s="75">
        <v>8</v>
      </c>
      <c r="F22" s="75">
        <v>8</v>
      </c>
      <c r="G22" s="75">
        <v>9</v>
      </c>
      <c r="H22" s="75"/>
      <c r="I22" s="75" t="s">
        <v>36</v>
      </c>
      <c r="J22" s="75">
        <v>8</v>
      </c>
      <c r="K22" s="75">
        <v>9</v>
      </c>
      <c r="L22" s="75">
        <v>7</v>
      </c>
      <c r="M22" s="75"/>
      <c r="N22" s="75"/>
      <c r="O22" s="75">
        <v>7</v>
      </c>
      <c r="P22" s="75"/>
      <c r="Q22" s="75">
        <f>SUM(B22:P22)</f>
        <v>86</v>
      </c>
      <c r="R22" s="9">
        <f>Q22/(U$4-U22)</f>
        <v>8.6</v>
      </c>
      <c r="S22" s="75">
        <v>3</v>
      </c>
      <c r="T22" s="147">
        <v>10</v>
      </c>
      <c r="U22">
        <v>1</v>
      </c>
      <c r="Y22">
        <v>22</v>
      </c>
    </row>
    <row r="23" spans="1:25" ht="21.75">
      <c r="A23" s="64" t="s">
        <v>102</v>
      </c>
      <c r="B23" s="75">
        <v>10</v>
      </c>
      <c r="C23" s="75">
        <v>9</v>
      </c>
      <c r="D23" s="75">
        <v>9</v>
      </c>
      <c r="E23" s="75">
        <v>9</v>
      </c>
      <c r="F23" s="75">
        <v>8</v>
      </c>
      <c r="G23" s="75">
        <v>7</v>
      </c>
      <c r="H23" s="75"/>
      <c r="I23" s="75">
        <v>8</v>
      </c>
      <c r="J23" s="75">
        <v>10</v>
      </c>
      <c r="K23" s="75">
        <v>5</v>
      </c>
      <c r="L23" s="75">
        <v>5</v>
      </c>
      <c r="M23" s="75"/>
      <c r="N23" s="75"/>
      <c r="O23" s="75">
        <v>8</v>
      </c>
      <c r="P23" s="75"/>
      <c r="Q23" s="75">
        <f>SUM(B23:P23)</f>
        <v>88</v>
      </c>
      <c r="R23" s="9">
        <f>Q23/(U$4-U23)</f>
        <v>8</v>
      </c>
      <c r="S23" s="75">
        <v>4</v>
      </c>
      <c r="T23" s="147">
        <v>13</v>
      </c>
      <c r="Y23">
        <v>23</v>
      </c>
    </row>
    <row r="24" spans="1:25" ht="21.75">
      <c r="A24" s="64" t="s">
        <v>147</v>
      </c>
      <c r="B24" s="75">
        <v>10</v>
      </c>
      <c r="C24" s="75">
        <v>9</v>
      </c>
      <c r="D24" s="75">
        <v>10</v>
      </c>
      <c r="E24" s="75">
        <v>10</v>
      </c>
      <c r="F24" s="75">
        <v>9</v>
      </c>
      <c r="G24" s="75">
        <v>7</v>
      </c>
      <c r="H24" s="75"/>
      <c r="I24" s="75">
        <v>8</v>
      </c>
      <c r="J24" s="75">
        <v>8</v>
      </c>
      <c r="K24" s="75">
        <v>9</v>
      </c>
      <c r="L24" s="75">
        <v>9</v>
      </c>
      <c r="M24" s="75"/>
      <c r="N24" s="75"/>
      <c r="O24" s="75">
        <v>9</v>
      </c>
      <c r="P24" s="75"/>
      <c r="Q24" s="75">
        <f>SUM(B24:P24)</f>
        <v>98</v>
      </c>
      <c r="R24" s="9">
        <f>Q24/(U$4-U24)</f>
        <v>8.909090909090908</v>
      </c>
      <c r="S24" s="75">
        <v>2</v>
      </c>
      <c r="T24" s="147">
        <v>6</v>
      </c>
      <c r="Y24">
        <v>24</v>
      </c>
    </row>
    <row r="25" spans="1:25" ht="21.75">
      <c r="A25" s="64" t="s">
        <v>87</v>
      </c>
      <c r="B25" s="75">
        <v>10</v>
      </c>
      <c r="C25" s="75">
        <v>2</v>
      </c>
      <c r="D25" s="75">
        <v>9</v>
      </c>
      <c r="E25" s="75">
        <v>10</v>
      </c>
      <c r="F25" s="75">
        <v>8</v>
      </c>
      <c r="G25" s="75">
        <v>10</v>
      </c>
      <c r="H25" s="75"/>
      <c r="I25" s="75">
        <v>4</v>
      </c>
      <c r="J25" s="75">
        <v>9</v>
      </c>
      <c r="K25" s="75">
        <v>10</v>
      </c>
      <c r="L25" s="75">
        <v>7</v>
      </c>
      <c r="M25" s="75"/>
      <c r="N25" s="75"/>
      <c r="O25" s="75">
        <v>7</v>
      </c>
      <c r="P25" s="75"/>
      <c r="Q25" s="75">
        <f>SUM(B25:P25)</f>
        <v>86</v>
      </c>
      <c r="R25" s="9">
        <f>Q25/(U$4-U25)</f>
        <v>7.818181818181818</v>
      </c>
      <c r="S25" s="75">
        <v>5</v>
      </c>
      <c r="T25" s="147">
        <v>14</v>
      </c>
      <c r="Y25">
        <v>25</v>
      </c>
    </row>
    <row r="26" spans="1:25" ht="22.5" thickBot="1">
      <c r="A26" s="65" t="s">
        <v>91</v>
      </c>
      <c r="B26" s="76">
        <f aca="true" t="shared" si="0" ref="B26:G26">SUM(B21:B25)/5</f>
        <v>10</v>
      </c>
      <c r="C26" s="76">
        <f t="shared" si="0"/>
        <v>7.8</v>
      </c>
      <c r="D26" s="76">
        <f t="shared" si="0"/>
        <v>9.2</v>
      </c>
      <c r="E26" s="76">
        <f t="shared" si="0"/>
        <v>9.4</v>
      </c>
      <c r="F26" s="76">
        <f t="shared" si="0"/>
        <v>8.6</v>
      </c>
      <c r="G26" s="76">
        <f t="shared" si="0"/>
        <v>8</v>
      </c>
      <c r="H26" s="76"/>
      <c r="I26" s="76">
        <f>SUM(I21:I25)/4</f>
        <v>7.5</v>
      </c>
      <c r="J26" s="76">
        <f>SUM(J21:J25)/5</f>
        <v>8.6</v>
      </c>
      <c r="K26" s="76">
        <f>SUM(K21:K25)/5</f>
        <v>8.4</v>
      </c>
      <c r="L26" s="76">
        <f>SUM(L21:L25)/5</f>
        <v>7.6</v>
      </c>
      <c r="M26" s="76"/>
      <c r="N26" s="76"/>
      <c r="O26" s="76">
        <f>SUM(O21:O25)/5</f>
        <v>8.2</v>
      </c>
      <c r="P26" s="76"/>
      <c r="Q26" s="76">
        <f>SUM(Q21:Q25)</f>
        <v>459</v>
      </c>
      <c r="R26" s="67">
        <f>Q26/(55-U26)</f>
        <v>8.5</v>
      </c>
      <c r="S26" s="76"/>
      <c r="T26" s="148">
        <v>3</v>
      </c>
      <c r="U26">
        <v>1</v>
      </c>
      <c r="Y26">
        <v>26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5" width="19.28125" style="0" customWidth="1"/>
  </cols>
  <sheetData>
    <row r="1" spans="1:5" ht="21">
      <c r="A1" s="5"/>
      <c r="D1" s="12"/>
      <c r="E1" s="12"/>
    </row>
    <row r="2" spans="1:5" ht="21">
      <c r="A2" s="5"/>
      <c r="B2" s="11" t="s">
        <v>46</v>
      </c>
      <c r="C2" s="12" t="s">
        <v>47</v>
      </c>
      <c r="D2" s="12" t="s">
        <v>48</v>
      </c>
      <c r="E2" s="12" t="s">
        <v>49</v>
      </c>
    </row>
    <row r="3" ht="15">
      <c r="A3" s="5"/>
    </row>
    <row r="4" spans="1:5" ht="27.75">
      <c r="A4" s="5"/>
      <c r="B4" s="13" t="s">
        <v>52</v>
      </c>
      <c r="C4" s="69" t="s">
        <v>38</v>
      </c>
      <c r="D4" s="69" t="s">
        <v>96</v>
      </c>
      <c r="E4" s="69"/>
    </row>
    <row r="5" spans="1:5" ht="27.75">
      <c r="A5" s="5"/>
      <c r="B5" s="13" t="s">
        <v>52</v>
      </c>
      <c r="C5" s="69" t="s">
        <v>98</v>
      </c>
      <c r="D5" s="69" t="s">
        <v>95</v>
      </c>
      <c r="E5" s="70"/>
    </row>
    <row r="6" spans="1:7" ht="27.75">
      <c r="A6" s="5"/>
      <c r="B6" s="11" t="s">
        <v>53</v>
      </c>
      <c r="C6" s="69" t="s">
        <v>87</v>
      </c>
      <c r="D6" s="69" t="s">
        <v>88</v>
      </c>
      <c r="E6" s="70"/>
      <c r="G6" s="14"/>
    </row>
    <row r="7" spans="1:5" ht="27.75">
      <c r="A7" s="5"/>
      <c r="B7" s="11" t="s">
        <v>53</v>
      </c>
      <c r="C7" s="69" t="s">
        <v>111</v>
      </c>
      <c r="D7" s="69" t="s">
        <v>136</v>
      </c>
      <c r="E7" s="70"/>
    </row>
    <row r="8" spans="1:5" ht="27.75">
      <c r="A8" s="5"/>
      <c r="B8" s="13" t="s">
        <v>54</v>
      </c>
      <c r="C8" s="69"/>
      <c r="D8" s="69"/>
      <c r="E8" s="70"/>
    </row>
    <row r="9" spans="1:5" ht="27.75">
      <c r="A9" s="5"/>
      <c r="B9" s="13" t="s">
        <v>55</v>
      </c>
      <c r="C9" s="69" t="s">
        <v>103</v>
      </c>
      <c r="D9" s="69" t="s">
        <v>94</v>
      </c>
      <c r="E9" s="70"/>
    </row>
    <row r="10" spans="1:4" ht="27.75">
      <c r="A10" s="5"/>
      <c r="B10" s="11" t="s">
        <v>57</v>
      </c>
      <c r="C10" s="69" t="s">
        <v>102</v>
      </c>
      <c r="D10" s="69" t="s">
        <v>105</v>
      </c>
    </row>
    <row r="11" spans="1:5" ht="27.75">
      <c r="A11" s="5"/>
      <c r="B11" s="13" t="s">
        <v>57</v>
      </c>
      <c r="C11" s="70" t="s">
        <v>106</v>
      </c>
      <c r="D11" s="70" t="s">
        <v>101</v>
      </c>
      <c r="E11" s="70" t="s">
        <v>99</v>
      </c>
    </row>
    <row r="12" spans="1:5" ht="27.75">
      <c r="A12" s="5"/>
      <c r="C12" s="70"/>
      <c r="D12" s="70"/>
      <c r="E12" s="70"/>
    </row>
    <row r="13" spans="1:5" ht="27.75">
      <c r="A13" s="5"/>
      <c r="B13" s="13" t="s">
        <v>58</v>
      </c>
      <c r="C13" s="70" t="s">
        <v>31</v>
      </c>
      <c r="D13" s="70"/>
      <c r="E13" s="70"/>
    </row>
    <row r="14" spans="1:5" ht="27.75">
      <c r="A14" s="5"/>
      <c r="B14" s="13" t="s">
        <v>58</v>
      </c>
      <c r="C14" s="69" t="s">
        <v>107</v>
      </c>
      <c r="D14" s="70"/>
      <c r="E14" s="70"/>
    </row>
    <row r="15" spans="1:5" ht="27.75">
      <c r="A15" s="5"/>
      <c r="B15" s="13" t="s">
        <v>60</v>
      </c>
      <c r="C15" s="69" t="s">
        <v>108</v>
      </c>
      <c r="D15" s="70"/>
      <c r="E15" s="70"/>
    </row>
    <row r="16" spans="1:8" ht="27.75">
      <c r="A16" s="5"/>
      <c r="B16" s="13" t="s">
        <v>60</v>
      </c>
      <c r="C16" s="69" t="s">
        <v>104</v>
      </c>
      <c r="D16" s="70"/>
      <c r="E16" s="70"/>
      <c r="H16" s="5"/>
    </row>
    <row r="17" spans="1:8" ht="27.75">
      <c r="A17" s="5"/>
      <c r="B17" s="13" t="s">
        <v>62</v>
      </c>
      <c r="C17" s="69" t="s">
        <v>100</v>
      </c>
      <c r="D17" s="70"/>
      <c r="E17" s="70"/>
      <c r="H17" s="15"/>
    </row>
    <row r="18" spans="1:5" ht="27.75">
      <c r="A18" s="5"/>
      <c r="B18" s="13" t="s">
        <v>63</v>
      </c>
      <c r="C18" s="70"/>
      <c r="D18" s="70"/>
      <c r="E18" s="70"/>
    </row>
    <row r="19" spans="1:5" ht="21">
      <c r="A19" s="5"/>
      <c r="B19" s="11"/>
      <c r="C19" s="12"/>
      <c r="D19" s="12"/>
      <c r="E19" s="12"/>
    </row>
    <row r="20" spans="1:5" ht="27.75">
      <c r="A20" s="5"/>
      <c r="B20" s="11" t="s">
        <v>50</v>
      </c>
      <c r="C20" s="69" t="s">
        <v>109</v>
      </c>
      <c r="D20" s="12"/>
      <c r="E20" s="12"/>
    </row>
    <row r="21" spans="1:2" ht="15">
      <c r="A21" s="5"/>
      <c r="B21" s="5"/>
    </row>
    <row r="22" spans="1:2" ht="15">
      <c r="A22" s="5"/>
      <c r="B22" s="5"/>
    </row>
    <row r="23" spans="1:2" ht="15">
      <c r="A23" s="5"/>
      <c r="B23" s="5"/>
    </row>
    <row r="24" spans="1:2" ht="15">
      <c r="A24" s="5"/>
      <c r="B24" s="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0.00390625" style="0" customWidth="1"/>
    <col min="2" max="4" width="5.7109375" style="0" customWidth="1"/>
    <col min="5" max="5" width="5.7109375" style="3" customWidth="1"/>
    <col min="6" max="6" width="8.28125" style="0" customWidth="1"/>
    <col min="7" max="7" width="10.00390625" style="4" customWidth="1"/>
    <col min="8" max="8" width="9.7109375" style="4" customWidth="1"/>
    <col min="9" max="9" width="14.421875" style="22" customWidth="1"/>
    <col min="10" max="10" width="4.00390625" style="0" customWidth="1"/>
    <col min="11" max="11" width="11.57421875" style="0" customWidth="1"/>
    <col min="12" max="12" width="32.28125" style="0" customWidth="1"/>
    <col min="13" max="13" width="3.00390625" style="0" bestFit="1" customWidth="1"/>
  </cols>
  <sheetData>
    <row r="1" spans="1:13" ht="19.5">
      <c r="A1" s="2" t="s">
        <v>64</v>
      </c>
      <c r="M1">
        <v>1</v>
      </c>
    </row>
    <row r="2" spans="1:13" ht="15">
      <c r="A2" s="5"/>
      <c r="B2" s="61"/>
      <c r="C2" s="61"/>
      <c r="D2" s="61"/>
      <c r="E2" s="62"/>
      <c r="F2" s="5" t="s">
        <v>25</v>
      </c>
      <c r="G2" s="6" t="s">
        <v>68</v>
      </c>
      <c r="H2" s="6" t="s">
        <v>26</v>
      </c>
      <c r="I2" s="23" t="s">
        <v>28</v>
      </c>
      <c r="J2" t="s">
        <v>70</v>
      </c>
      <c r="M2">
        <v>2</v>
      </c>
    </row>
    <row r="3" spans="1:13" ht="15.75">
      <c r="A3" s="10" t="s">
        <v>30</v>
      </c>
      <c r="B3">
        <v>1</v>
      </c>
      <c r="C3">
        <v>2</v>
      </c>
      <c r="D3">
        <v>3</v>
      </c>
      <c r="E3">
        <v>4</v>
      </c>
      <c r="F3" s="5" t="s">
        <v>69</v>
      </c>
      <c r="G3" s="4" t="s">
        <v>67</v>
      </c>
      <c r="H3" s="6" t="s">
        <v>71</v>
      </c>
      <c r="J3">
        <v>4</v>
      </c>
      <c r="M3">
        <v>3</v>
      </c>
    </row>
    <row r="4" spans="1:13" ht="15.75">
      <c r="A4" s="7" t="s">
        <v>31</v>
      </c>
      <c r="B4" s="1">
        <v>1</v>
      </c>
      <c r="C4" s="1">
        <v>0</v>
      </c>
      <c r="D4" s="1">
        <v>1</v>
      </c>
      <c r="E4" s="8">
        <v>8</v>
      </c>
      <c r="F4" s="1">
        <f>SUM(B4:E4)</f>
        <v>10</v>
      </c>
      <c r="G4" s="9">
        <f>F4/(J$3-J4)</f>
        <v>2.5</v>
      </c>
      <c r="H4" s="20"/>
      <c r="I4" s="20">
        <v>8</v>
      </c>
      <c r="M4">
        <v>4</v>
      </c>
    </row>
    <row r="5" spans="1:13" ht="15.75">
      <c r="A5" s="7" t="s">
        <v>32</v>
      </c>
      <c r="B5" s="1">
        <v>0</v>
      </c>
      <c r="C5" s="1">
        <v>0</v>
      </c>
      <c r="D5" s="1">
        <v>2</v>
      </c>
      <c r="E5" s="8">
        <v>0</v>
      </c>
      <c r="F5" s="1">
        <f>SUM(B5:E5)</f>
        <v>2</v>
      </c>
      <c r="G5" s="9">
        <f>F5/(J$3-J5)</f>
        <v>0.5</v>
      </c>
      <c r="H5" s="21"/>
      <c r="I5" s="21">
        <v>14</v>
      </c>
      <c r="M5">
        <v>5</v>
      </c>
    </row>
    <row r="6" spans="1:13" ht="15.75">
      <c r="A6" s="7" t="s">
        <v>33</v>
      </c>
      <c r="B6" s="1">
        <v>0</v>
      </c>
      <c r="C6" s="1">
        <v>0</v>
      </c>
      <c r="D6" s="1">
        <v>0</v>
      </c>
      <c r="E6" s="8">
        <v>0</v>
      </c>
      <c r="F6" s="1">
        <f>SUM(B6:E6)</f>
        <v>0</v>
      </c>
      <c r="G6" s="9">
        <f>F6/(J$3-J6)</f>
        <v>0</v>
      </c>
      <c r="H6" s="20"/>
      <c r="I6" s="20">
        <v>17</v>
      </c>
      <c r="M6">
        <v>6</v>
      </c>
    </row>
    <row r="7" spans="1:13" ht="15.75">
      <c r="A7" s="7" t="s">
        <v>34</v>
      </c>
      <c r="B7" s="1">
        <v>2</v>
      </c>
      <c r="C7" s="1">
        <v>2</v>
      </c>
      <c r="D7" s="1">
        <v>2</v>
      </c>
      <c r="E7" s="8">
        <v>1</v>
      </c>
      <c r="F7" s="1">
        <f>SUM(B7:E7)</f>
        <v>7</v>
      </c>
      <c r="G7" s="9">
        <f>F7/(J$3-J7)</f>
        <v>1.75</v>
      </c>
      <c r="H7" s="20"/>
      <c r="I7" s="20">
        <v>12</v>
      </c>
      <c r="M7">
        <v>7</v>
      </c>
    </row>
    <row r="8" spans="1:13" ht="15">
      <c r="A8" s="5"/>
      <c r="B8" s="5">
        <f>SUM(B4:B7)/$J8</f>
        <v>0.75</v>
      </c>
      <c r="C8" s="5">
        <f>SUM(C4:C7)/$J8</f>
        <v>0.5</v>
      </c>
      <c r="D8" s="5">
        <f>SUM(D4:D7)/$J8</f>
        <v>1.25</v>
      </c>
      <c r="E8" s="5">
        <f>SUM(E4:E7)/$J8</f>
        <v>2.25</v>
      </c>
      <c r="F8" s="16">
        <f>SUM(F4:F7)</f>
        <v>19</v>
      </c>
      <c r="G8" s="25">
        <f>F8/(J$3*J8)</f>
        <v>1.1875</v>
      </c>
      <c r="H8" s="25">
        <f>F8/J8</f>
        <v>4.75</v>
      </c>
      <c r="I8" s="60">
        <v>3</v>
      </c>
      <c r="J8">
        <v>4</v>
      </c>
      <c r="M8">
        <v>9</v>
      </c>
    </row>
    <row r="9" spans="1:13" ht="15.75">
      <c r="A9" s="10" t="s">
        <v>37</v>
      </c>
      <c r="I9" s="23"/>
      <c r="M9">
        <v>10</v>
      </c>
    </row>
    <row r="10" spans="1:13" ht="15.75">
      <c r="A10" s="7" t="s">
        <v>38</v>
      </c>
      <c r="B10" s="1">
        <v>6</v>
      </c>
      <c r="C10" s="1">
        <v>6</v>
      </c>
      <c r="D10" s="1">
        <v>6</v>
      </c>
      <c r="E10" s="8">
        <v>4</v>
      </c>
      <c r="F10" s="1">
        <f>SUM(B10:E10)</f>
        <v>22</v>
      </c>
      <c r="G10" s="9">
        <f>F10/(J$3-J10)</f>
        <v>5.5</v>
      </c>
      <c r="H10" s="9"/>
      <c r="I10" s="20">
        <v>5</v>
      </c>
      <c r="M10">
        <v>11</v>
      </c>
    </row>
    <row r="11" spans="1:13" ht="15.75">
      <c r="A11" s="7" t="s">
        <v>39</v>
      </c>
      <c r="B11" s="1"/>
      <c r="C11" s="1"/>
      <c r="D11" s="1"/>
      <c r="E11" s="8"/>
      <c r="F11" s="1">
        <f>SUM(B11:E11)</f>
        <v>0</v>
      </c>
      <c r="G11" s="9">
        <f>F11/(J$3-J11)</f>
        <v>0</v>
      </c>
      <c r="H11" s="9"/>
      <c r="I11" s="20">
        <v>17</v>
      </c>
      <c r="M11">
        <v>12</v>
      </c>
    </row>
    <row r="12" spans="1:13" ht="15.75">
      <c r="A12" s="7" t="s">
        <v>111</v>
      </c>
      <c r="B12" s="1">
        <v>4</v>
      </c>
      <c r="C12" s="1">
        <v>6</v>
      </c>
      <c r="D12" s="1">
        <v>6</v>
      </c>
      <c r="E12" s="8">
        <v>6</v>
      </c>
      <c r="F12" s="1">
        <f>SUM(B12:E12)</f>
        <v>22</v>
      </c>
      <c r="G12" s="9">
        <f>F12/(J$3-J12)</f>
        <v>5.5</v>
      </c>
      <c r="H12" s="9"/>
      <c r="I12" s="20">
        <v>5</v>
      </c>
      <c r="M12">
        <v>13</v>
      </c>
    </row>
    <row r="13" spans="1:13" ht="15.75">
      <c r="A13" s="7" t="s">
        <v>40</v>
      </c>
      <c r="B13" s="1">
        <v>4</v>
      </c>
      <c r="C13" s="1">
        <v>6</v>
      </c>
      <c r="D13" s="1">
        <v>1</v>
      </c>
      <c r="E13" s="8">
        <v>4</v>
      </c>
      <c r="F13" s="1">
        <f>SUM(B13:E13)</f>
        <v>15</v>
      </c>
      <c r="G13" s="9">
        <f>F13/(J$3-J13)</f>
        <v>3.75</v>
      </c>
      <c r="H13" s="9"/>
      <c r="I13" s="20">
        <v>7</v>
      </c>
      <c r="M13">
        <v>14</v>
      </c>
    </row>
    <row r="14" spans="2:13" ht="15">
      <c r="B14">
        <f>SUM(B10:B13)/$J14</f>
        <v>4.666666666666667</v>
      </c>
      <c r="C14">
        <f>SUM(C10:C13)/$J14</f>
        <v>6</v>
      </c>
      <c r="D14">
        <f>SUM(D10:D13)/$J14</f>
        <v>4.333333333333333</v>
      </c>
      <c r="E14">
        <f>SUM(E10:E13)/$J14</f>
        <v>4.666666666666667</v>
      </c>
      <c r="F14" s="16">
        <f>SUM(F10:F13)</f>
        <v>59</v>
      </c>
      <c r="G14" s="17">
        <f>F14/(J$3*J14)</f>
        <v>4.916666666666667</v>
      </c>
      <c r="H14" s="25">
        <f>F14/J14</f>
        <v>19.666666666666668</v>
      </c>
      <c r="I14" s="24">
        <v>1</v>
      </c>
      <c r="J14">
        <v>3</v>
      </c>
      <c r="M14">
        <v>16</v>
      </c>
    </row>
    <row r="15" spans="1:13" ht="15.75">
      <c r="A15" s="10" t="s">
        <v>41</v>
      </c>
      <c r="M15">
        <v>17</v>
      </c>
    </row>
    <row r="16" spans="1:13" ht="15.75">
      <c r="A16" s="7" t="s">
        <v>42</v>
      </c>
      <c r="B16" s="1">
        <v>6</v>
      </c>
      <c r="C16" s="1">
        <v>6</v>
      </c>
      <c r="D16" s="1">
        <v>6</v>
      </c>
      <c r="E16" s="8">
        <v>6</v>
      </c>
      <c r="F16" s="1">
        <f>SUM(B16:E16)</f>
        <v>24</v>
      </c>
      <c r="G16" s="9">
        <f>F16/(J$3-J16)</f>
        <v>6</v>
      </c>
      <c r="H16" s="9"/>
      <c r="I16" s="20">
        <v>3</v>
      </c>
      <c r="M16">
        <v>18</v>
      </c>
    </row>
    <row r="17" spans="1:13" ht="15.75">
      <c r="A17" s="7" t="s">
        <v>43</v>
      </c>
      <c r="B17" s="1">
        <v>0</v>
      </c>
      <c r="C17" s="1">
        <v>0</v>
      </c>
      <c r="D17" s="1">
        <v>2</v>
      </c>
      <c r="E17" s="8">
        <v>0</v>
      </c>
      <c r="F17" s="1">
        <f>SUM(B17:E17)</f>
        <v>2</v>
      </c>
      <c r="G17" s="9">
        <f>F17/(J$3-J17)</f>
        <v>0.5</v>
      </c>
      <c r="H17" s="18"/>
      <c r="I17" s="21">
        <v>14</v>
      </c>
      <c r="M17">
        <v>19</v>
      </c>
    </row>
    <row r="18" spans="1:13" ht="15.75">
      <c r="A18" s="7" t="s">
        <v>44</v>
      </c>
      <c r="B18" s="1">
        <v>0</v>
      </c>
      <c r="C18" s="1">
        <v>1</v>
      </c>
      <c r="D18" s="1">
        <v>0</v>
      </c>
      <c r="E18" s="8">
        <v>0</v>
      </c>
      <c r="F18" s="1">
        <f>SUM(B18:E18)</f>
        <v>1</v>
      </c>
      <c r="G18" s="9">
        <f>F18/(J$3-J18)</f>
        <v>0.25</v>
      </c>
      <c r="H18" s="9"/>
      <c r="I18" s="20">
        <v>16</v>
      </c>
      <c r="M18">
        <v>20</v>
      </c>
    </row>
    <row r="19" spans="1:13" ht="15.75">
      <c r="A19" s="7" t="s">
        <v>151</v>
      </c>
      <c r="B19" s="1">
        <v>1</v>
      </c>
      <c r="C19" s="1">
        <v>1</v>
      </c>
      <c r="D19" s="1">
        <v>2</v>
      </c>
      <c r="E19" s="8">
        <v>6</v>
      </c>
      <c r="F19" s="1">
        <f>SUM(B19:E19)</f>
        <v>10</v>
      </c>
      <c r="G19" s="9">
        <f>F19/(J$3-J19)</f>
        <v>2.5</v>
      </c>
      <c r="H19" s="18"/>
      <c r="I19" s="21">
        <v>8</v>
      </c>
      <c r="M19">
        <v>21</v>
      </c>
    </row>
    <row r="20" spans="1:13" ht="15.75">
      <c r="A20" s="7" t="s">
        <v>45</v>
      </c>
      <c r="B20" s="1">
        <v>1</v>
      </c>
      <c r="C20" s="1">
        <v>1</v>
      </c>
      <c r="D20" s="1">
        <v>2</v>
      </c>
      <c r="E20" s="8">
        <v>4</v>
      </c>
      <c r="F20" s="1">
        <f>SUM(B20:E20)</f>
        <v>8</v>
      </c>
      <c r="G20" s="9">
        <f>F20/(J$3-J20)</f>
        <v>2</v>
      </c>
      <c r="H20" s="9"/>
      <c r="I20" s="20">
        <v>10</v>
      </c>
      <c r="M20">
        <v>22</v>
      </c>
    </row>
    <row r="21" spans="2:13" ht="15">
      <c r="B21">
        <f>SUM(B16:B20)/$J21</f>
        <v>1.6</v>
      </c>
      <c r="C21">
        <f>SUM(C16:C20)/$J21</f>
        <v>1.8</v>
      </c>
      <c r="D21">
        <f>SUM(D16:D20)/$J21</f>
        <v>2.4</v>
      </c>
      <c r="E21">
        <f>SUM(E16:E20)/$J21</f>
        <v>3.2</v>
      </c>
      <c r="F21" s="59">
        <f>SUM(F16:F20)</f>
        <v>45</v>
      </c>
      <c r="G21" s="17">
        <f>F21/(J$3*J21)</f>
        <v>2.25</v>
      </c>
      <c r="H21" s="17">
        <f>F21/J21</f>
        <v>9</v>
      </c>
      <c r="I21" s="60">
        <v>2</v>
      </c>
      <c r="J21">
        <v>5</v>
      </c>
      <c r="M21">
        <v>23</v>
      </c>
    </row>
    <row r="22" spans="1:13" ht="15.75">
      <c r="A22" s="10" t="s">
        <v>65</v>
      </c>
      <c r="F22" s="5"/>
      <c r="H22" s="19"/>
      <c r="M22">
        <v>24</v>
      </c>
    </row>
    <row r="23" spans="1:13" ht="15.75">
      <c r="A23" s="7" t="s">
        <v>66</v>
      </c>
      <c r="B23" s="1">
        <v>8</v>
      </c>
      <c r="C23" s="1">
        <v>8</v>
      </c>
      <c r="D23" s="1"/>
      <c r="E23" s="8"/>
      <c r="F23" s="1">
        <f>SUM(B23:E23)</f>
        <v>16</v>
      </c>
      <c r="G23" s="9">
        <f>F23/2</f>
        <v>8</v>
      </c>
      <c r="H23" s="18"/>
      <c r="I23" s="21">
        <v>1</v>
      </c>
      <c r="M23">
        <v>25</v>
      </c>
    </row>
    <row r="24" spans="1:13" ht="15.75">
      <c r="A24" s="7" t="s">
        <v>59</v>
      </c>
      <c r="B24" s="1">
        <v>2</v>
      </c>
      <c r="C24" s="1">
        <v>1</v>
      </c>
      <c r="D24" s="1"/>
      <c r="E24" s="8"/>
      <c r="F24" s="1">
        <f>SUM(B24:E24)</f>
        <v>3</v>
      </c>
      <c r="G24" s="9">
        <f>F24/2</f>
        <v>1.5</v>
      </c>
      <c r="H24" s="9"/>
      <c r="I24" s="20">
        <v>13</v>
      </c>
      <c r="M24">
        <v>26</v>
      </c>
    </row>
    <row r="25" spans="1:13" ht="15.75">
      <c r="A25" s="7" t="s">
        <v>56</v>
      </c>
      <c r="B25" s="1">
        <v>4</v>
      </c>
      <c r="C25" s="1">
        <v>8</v>
      </c>
      <c r="D25" s="1"/>
      <c r="E25" s="8"/>
      <c r="F25" s="1">
        <f>SUM(B25:E25)</f>
        <v>12</v>
      </c>
      <c r="G25" s="9">
        <f>F25/2</f>
        <v>6</v>
      </c>
      <c r="H25" s="9"/>
      <c r="I25" s="20">
        <v>3</v>
      </c>
      <c r="M25">
        <v>27</v>
      </c>
    </row>
    <row r="26" spans="1:13" ht="15.75">
      <c r="A26" s="7" t="s">
        <v>61</v>
      </c>
      <c r="B26" s="1">
        <v>8</v>
      </c>
      <c r="C26" s="1">
        <v>8</v>
      </c>
      <c r="D26" s="1"/>
      <c r="E26" s="8"/>
      <c r="F26" s="1">
        <f>SUM(B26:E26)</f>
        <v>16</v>
      </c>
      <c r="G26" s="9">
        <f>F26/2</f>
        <v>8</v>
      </c>
      <c r="H26" s="18"/>
      <c r="I26" s="21">
        <v>1</v>
      </c>
      <c r="M26">
        <v>28</v>
      </c>
    </row>
    <row r="27" spans="1:13" ht="15.75">
      <c r="A27" s="7" t="s">
        <v>51</v>
      </c>
      <c r="B27" s="1">
        <v>0</v>
      </c>
      <c r="C27" s="1">
        <v>4</v>
      </c>
      <c r="D27" s="1"/>
      <c r="E27" s="8"/>
      <c r="F27" s="1">
        <f>SUM(B27:E27)</f>
        <v>4</v>
      </c>
      <c r="G27" s="9">
        <f>F27/2</f>
        <v>2</v>
      </c>
      <c r="H27" s="9"/>
      <c r="I27" s="20">
        <v>10</v>
      </c>
      <c r="M27">
        <v>29</v>
      </c>
    </row>
    <row r="28" spans="2:13" ht="15">
      <c r="B28">
        <f>SUM(B23:B27)/$J28</f>
        <v>4.4</v>
      </c>
      <c r="C28">
        <f>SUM(C23:C27)/$J28</f>
        <v>5.8</v>
      </c>
      <c r="F28" s="59">
        <f>SUM(F23:F27)</f>
        <v>51</v>
      </c>
      <c r="G28" s="17">
        <f>F28/(2*J28)</f>
        <v>5.1</v>
      </c>
      <c r="H28" s="17">
        <f>F28/J28</f>
        <v>10.2</v>
      </c>
      <c r="I28" s="60">
        <v>2</v>
      </c>
      <c r="J28">
        <v>5</v>
      </c>
      <c r="M28">
        <v>30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5.28125" style="95" customWidth="1"/>
    <col min="2" max="8" width="5.7109375" style="96" customWidth="1"/>
    <col min="9" max="9" width="4.421875" style="95" bestFit="1" customWidth="1"/>
    <col min="10" max="10" width="5.57421875" style="97" bestFit="1" customWidth="1"/>
    <col min="11" max="11" width="3.7109375" style="98" bestFit="1" customWidth="1"/>
    <col min="12" max="12" width="4.00390625" style="95" customWidth="1"/>
    <col min="13" max="13" width="11.57421875" style="95" customWidth="1"/>
    <col min="14" max="14" width="9.00390625" style="95" customWidth="1"/>
    <col min="15" max="15" width="3.00390625" style="95" bestFit="1" customWidth="1"/>
    <col min="16" max="16" width="2.28125" style="95" customWidth="1"/>
    <col min="17" max="17" width="6.57421875" style="95" customWidth="1"/>
    <col min="18" max="18" width="3.7109375" style="95" bestFit="1" customWidth="1"/>
    <col min="19" max="16384" width="9.140625" style="95" customWidth="1"/>
  </cols>
  <sheetData>
    <row r="1" spans="1:18" ht="66">
      <c r="A1" s="111" t="s">
        <v>124</v>
      </c>
      <c r="B1" s="100" t="s">
        <v>112</v>
      </c>
      <c r="C1" s="100" t="s">
        <v>113</v>
      </c>
      <c r="D1" s="100" t="s">
        <v>114</v>
      </c>
      <c r="E1" s="101" t="s">
        <v>128</v>
      </c>
      <c r="F1" s="100" t="s">
        <v>115</v>
      </c>
      <c r="G1" s="100" t="s">
        <v>116</v>
      </c>
      <c r="H1" s="100" t="s">
        <v>117</v>
      </c>
      <c r="I1" s="102" t="s">
        <v>25</v>
      </c>
      <c r="J1" s="102" t="s">
        <v>26</v>
      </c>
      <c r="K1" s="102" t="s">
        <v>28</v>
      </c>
      <c r="L1" s="102" t="s">
        <v>70</v>
      </c>
      <c r="M1" s="102"/>
      <c r="O1" s="95">
        <v>1</v>
      </c>
      <c r="Q1" s="102" t="s">
        <v>115</v>
      </c>
      <c r="R1" s="102" t="s">
        <v>115</v>
      </c>
    </row>
    <row r="2" spans="1:18" ht="13.5">
      <c r="A2" s="99"/>
      <c r="B2" s="100"/>
      <c r="C2" s="100"/>
      <c r="D2" s="100"/>
      <c r="E2" s="101"/>
      <c r="F2" s="100"/>
      <c r="G2" s="100"/>
      <c r="H2" s="100"/>
      <c r="I2" s="102"/>
      <c r="J2" s="102"/>
      <c r="K2" s="102"/>
      <c r="L2" s="102"/>
      <c r="M2" s="102"/>
      <c r="O2" s="95">
        <v>2</v>
      </c>
      <c r="Q2" s="102"/>
      <c r="R2" s="102"/>
    </row>
    <row r="3" spans="1:15" ht="13.5">
      <c r="A3" s="111" t="s">
        <v>122</v>
      </c>
      <c r="B3" s="108">
        <f aca="true" t="shared" si="0" ref="B3:H3">SUM(B4:B7)/$L3</f>
        <v>8.333333333333334</v>
      </c>
      <c r="C3" s="108">
        <f t="shared" si="0"/>
        <v>30</v>
      </c>
      <c r="D3" s="108">
        <f t="shared" si="0"/>
        <v>21.666666666666668</v>
      </c>
      <c r="E3" s="108">
        <f t="shared" si="0"/>
        <v>10.853333333333333</v>
      </c>
      <c r="F3" s="108">
        <f t="shared" si="0"/>
        <v>28.333333333333332</v>
      </c>
      <c r="G3" s="108">
        <f t="shared" si="0"/>
        <v>13.333333333333334</v>
      </c>
      <c r="H3" s="112">
        <f t="shared" si="0"/>
        <v>23.333333333333332</v>
      </c>
      <c r="I3" s="113">
        <f>SUM(I4:I7)</f>
        <v>375</v>
      </c>
      <c r="J3" s="114">
        <f>I3/L3</f>
        <v>125</v>
      </c>
      <c r="K3" s="115"/>
      <c r="L3" s="95">
        <v>3</v>
      </c>
      <c r="O3" s="95">
        <v>3</v>
      </c>
    </row>
    <row r="4" spans="1:18" ht="13.5">
      <c r="A4" s="103" t="s">
        <v>31</v>
      </c>
      <c r="B4" s="104">
        <v>5</v>
      </c>
      <c r="C4" s="104">
        <v>20</v>
      </c>
      <c r="D4" s="104">
        <v>15</v>
      </c>
      <c r="E4" s="105">
        <v>11.9</v>
      </c>
      <c r="F4" s="104">
        <v>25</v>
      </c>
      <c r="G4" s="104">
        <v>10</v>
      </c>
      <c r="H4" s="104">
        <v>45</v>
      </c>
      <c r="I4" s="103">
        <f>SUM(B4:H4)-E4</f>
        <v>120</v>
      </c>
      <c r="J4" s="106"/>
      <c r="K4" s="106"/>
      <c r="O4" s="95">
        <v>4</v>
      </c>
      <c r="Q4" s="95" t="s">
        <v>118</v>
      </c>
      <c r="R4" s="95">
        <v>30</v>
      </c>
    </row>
    <row r="5" spans="1:18" ht="13.5">
      <c r="A5" s="103" t="s">
        <v>94</v>
      </c>
      <c r="B5" s="104">
        <v>10</v>
      </c>
      <c r="C5" s="104">
        <v>60</v>
      </c>
      <c r="D5" s="104">
        <v>35</v>
      </c>
      <c r="E5" s="105">
        <v>10.75</v>
      </c>
      <c r="F5" s="104">
        <v>30</v>
      </c>
      <c r="G5" s="104">
        <v>15</v>
      </c>
      <c r="H5" s="104">
        <v>15</v>
      </c>
      <c r="I5" s="103">
        <f>SUM(B5:H5)-E5</f>
        <v>165</v>
      </c>
      <c r="J5" s="107"/>
      <c r="K5" s="107"/>
      <c r="O5" s="95">
        <v>5</v>
      </c>
      <c r="Q5" s="95" t="s">
        <v>119</v>
      </c>
      <c r="R5" s="95">
        <v>25</v>
      </c>
    </row>
    <row r="6" spans="1:18" ht="13.5">
      <c r="A6" s="103" t="s">
        <v>95</v>
      </c>
      <c r="B6" s="104">
        <v>10</v>
      </c>
      <c r="C6" s="104">
        <v>10</v>
      </c>
      <c r="D6" s="104">
        <v>15</v>
      </c>
      <c r="E6" s="105">
        <v>9.91</v>
      </c>
      <c r="F6" s="104">
        <v>30</v>
      </c>
      <c r="G6" s="104">
        <v>15</v>
      </c>
      <c r="H6" s="104">
        <v>10</v>
      </c>
      <c r="I6" s="103">
        <f>SUM(B6:H6)-E6</f>
        <v>90</v>
      </c>
      <c r="J6" s="106"/>
      <c r="K6" s="106"/>
      <c r="O6" s="95">
        <v>6</v>
      </c>
      <c r="Q6" s="95" t="s">
        <v>120</v>
      </c>
      <c r="R6" s="95">
        <v>20</v>
      </c>
    </row>
    <row r="7" spans="1:18" ht="13.5">
      <c r="A7" s="103" t="s">
        <v>88</v>
      </c>
      <c r="B7" s="104" t="s">
        <v>36</v>
      </c>
      <c r="C7" s="104" t="s">
        <v>36</v>
      </c>
      <c r="D7" s="104" t="s">
        <v>36</v>
      </c>
      <c r="E7" s="105"/>
      <c r="F7" s="104" t="s">
        <v>36</v>
      </c>
      <c r="G7" s="104" t="s">
        <v>36</v>
      </c>
      <c r="H7" s="104" t="s">
        <v>36</v>
      </c>
      <c r="I7" s="103">
        <f>SUM(B7:H7)-E7</f>
        <v>0</v>
      </c>
      <c r="J7" s="106"/>
      <c r="K7" s="106"/>
      <c r="O7" s="95">
        <v>7</v>
      </c>
      <c r="Q7" s="95" t="s">
        <v>121</v>
      </c>
      <c r="R7" s="95">
        <v>15</v>
      </c>
    </row>
    <row r="8" spans="1:15" ht="13.5">
      <c r="A8" s="99"/>
      <c r="O8" s="95">
        <v>8</v>
      </c>
    </row>
    <row r="9" spans="1:15" ht="13.5">
      <c r="A9" s="111" t="s">
        <v>123</v>
      </c>
      <c r="B9" s="108">
        <f aca="true" t="shared" si="1" ref="B9:H9">SUM(B10:B13)/$L9</f>
        <v>7.5</v>
      </c>
      <c r="C9" s="108">
        <f t="shared" si="1"/>
        <v>15</v>
      </c>
      <c r="D9" s="108">
        <f t="shared" si="1"/>
        <v>68.75</v>
      </c>
      <c r="E9" s="108">
        <f t="shared" si="1"/>
        <v>11.125</v>
      </c>
      <c r="F9" s="108">
        <f t="shared" si="1"/>
        <v>27.5</v>
      </c>
      <c r="G9" s="108">
        <f t="shared" si="1"/>
        <v>13.75</v>
      </c>
      <c r="H9" s="112">
        <f t="shared" si="1"/>
        <v>16.25</v>
      </c>
      <c r="I9" s="113">
        <f>SUM(I10:I13)</f>
        <v>595</v>
      </c>
      <c r="J9" s="114">
        <f>I9/L9</f>
        <v>148.75</v>
      </c>
      <c r="K9" s="115"/>
      <c r="L9" s="95">
        <v>4</v>
      </c>
      <c r="O9" s="95">
        <v>9</v>
      </c>
    </row>
    <row r="10" spans="1:15" ht="13.5">
      <c r="A10" s="103" t="s">
        <v>38</v>
      </c>
      <c r="B10" s="104">
        <v>10</v>
      </c>
      <c r="C10" s="104">
        <v>20</v>
      </c>
      <c r="D10" s="104">
        <v>90</v>
      </c>
      <c r="E10" s="105">
        <v>12.2</v>
      </c>
      <c r="F10" s="104">
        <v>25</v>
      </c>
      <c r="G10" s="104">
        <v>15</v>
      </c>
      <c r="H10" s="104">
        <v>15</v>
      </c>
      <c r="I10" s="103">
        <f>SUM(B10:H10)-E10</f>
        <v>175</v>
      </c>
      <c r="J10" s="109"/>
      <c r="K10" s="106"/>
      <c r="O10" s="95">
        <v>10</v>
      </c>
    </row>
    <row r="11" spans="1:15" ht="13.5">
      <c r="A11" s="103" t="s">
        <v>96</v>
      </c>
      <c r="B11" s="104">
        <v>5</v>
      </c>
      <c r="C11" s="104">
        <v>10</v>
      </c>
      <c r="D11" s="104">
        <v>60</v>
      </c>
      <c r="E11" s="105">
        <v>12.4</v>
      </c>
      <c r="F11" s="104">
        <v>25</v>
      </c>
      <c r="G11" s="104">
        <v>15</v>
      </c>
      <c r="H11" s="104">
        <v>5</v>
      </c>
      <c r="I11" s="103">
        <f>SUM(B11:H11)-E11</f>
        <v>120</v>
      </c>
      <c r="J11" s="109"/>
      <c r="K11" s="106"/>
      <c r="O11" s="95">
        <v>11</v>
      </c>
    </row>
    <row r="12" spans="1:15" ht="13.5">
      <c r="A12" s="103" t="s">
        <v>111</v>
      </c>
      <c r="B12" s="104">
        <v>10</v>
      </c>
      <c r="C12" s="104">
        <v>20</v>
      </c>
      <c r="D12" s="104">
        <v>80</v>
      </c>
      <c r="E12" s="105">
        <v>8.9</v>
      </c>
      <c r="F12" s="104">
        <v>30</v>
      </c>
      <c r="G12" s="104">
        <v>15</v>
      </c>
      <c r="H12" s="104">
        <v>30</v>
      </c>
      <c r="I12" s="103">
        <f>SUM(B12:H12)-E12</f>
        <v>185</v>
      </c>
      <c r="J12" s="109"/>
      <c r="K12" s="106"/>
      <c r="O12" s="95">
        <v>12</v>
      </c>
    </row>
    <row r="13" spans="1:15" ht="13.5">
      <c r="A13" s="103" t="s">
        <v>98</v>
      </c>
      <c r="B13" s="104">
        <v>5</v>
      </c>
      <c r="C13" s="104">
        <v>10</v>
      </c>
      <c r="D13" s="104">
        <v>45</v>
      </c>
      <c r="E13" s="105">
        <v>11</v>
      </c>
      <c r="F13" s="104">
        <v>30</v>
      </c>
      <c r="G13" s="104">
        <v>10</v>
      </c>
      <c r="H13" s="104">
        <v>15</v>
      </c>
      <c r="I13" s="103">
        <f>SUM(B13:H13)-E13</f>
        <v>115</v>
      </c>
      <c r="J13" s="109"/>
      <c r="K13" s="106"/>
      <c r="O13" s="95">
        <v>13</v>
      </c>
    </row>
    <row r="14" ht="13.5">
      <c r="O14" s="95">
        <v>14</v>
      </c>
    </row>
    <row r="15" spans="1:15" ht="13.5">
      <c r="A15" s="111" t="s">
        <v>41</v>
      </c>
      <c r="B15" s="108">
        <f aca="true" t="shared" si="2" ref="B15:H15">SUM(B16:B20)/$L15</f>
        <v>10</v>
      </c>
      <c r="C15" s="108">
        <f t="shared" si="2"/>
        <v>26.25</v>
      </c>
      <c r="D15" s="108">
        <f t="shared" si="2"/>
        <v>43.75</v>
      </c>
      <c r="E15" s="108">
        <f t="shared" si="2"/>
        <v>10.58</v>
      </c>
      <c r="F15" s="108">
        <f t="shared" si="2"/>
        <v>28.75</v>
      </c>
      <c r="G15" s="108">
        <f t="shared" si="2"/>
        <v>13.5</v>
      </c>
      <c r="H15" s="112">
        <f t="shared" si="2"/>
        <v>32.5</v>
      </c>
      <c r="I15" s="113">
        <f>SUM(I16:I20)</f>
        <v>619</v>
      </c>
      <c r="J15" s="114">
        <f>I15/L15</f>
        <v>154.75</v>
      </c>
      <c r="K15" s="115"/>
      <c r="L15" s="95">
        <v>4</v>
      </c>
      <c r="O15" s="95">
        <v>15</v>
      </c>
    </row>
    <row r="16" spans="1:15" ht="13.5">
      <c r="A16" s="103" t="s">
        <v>100</v>
      </c>
      <c r="B16" s="104">
        <v>15</v>
      </c>
      <c r="C16" s="104">
        <v>20</v>
      </c>
      <c r="D16" s="104">
        <v>55</v>
      </c>
      <c r="E16" s="105">
        <v>10.6</v>
      </c>
      <c r="F16" s="104">
        <v>30</v>
      </c>
      <c r="G16" s="104">
        <v>14</v>
      </c>
      <c r="H16" s="104">
        <v>45</v>
      </c>
      <c r="I16" s="103">
        <f>SUM(B16:H16)-E16</f>
        <v>179</v>
      </c>
      <c r="J16" s="109"/>
      <c r="K16" s="106"/>
      <c r="O16" s="95">
        <v>16</v>
      </c>
    </row>
    <row r="17" spans="1:15" ht="13.5">
      <c r="A17" s="103" t="s">
        <v>101</v>
      </c>
      <c r="B17" s="104" t="s">
        <v>36</v>
      </c>
      <c r="C17" s="104" t="s">
        <v>36</v>
      </c>
      <c r="D17" s="104" t="s">
        <v>36</v>
      </c>
      <c r="E17" s="105"/>
      <c r="F17" s="104" t="s">
        <v>36</v>
      </c>
      <c r="G17" s="104" t="s">
        <v>36</v>
      </c>
      <c r="H17" s="104" t="s">
        <v>36</v>
      </c>
      <c r="I17" s="103">
        <f>SUM(B17:H17)-E17</f>
        <v>0</v>
      </c>
      <c r="J17" s="110"/>
      <c r="K17" s="107"/>
      <c r="O17" s="95">
        <v>17</v>
      </c>
    </row>
    <row r="18" spans="1:15" ht="13.5">
      <c r="A18" s="103" t="s">
        <v>102</v>
      </c>
      <c r="B18" s="104">
        <v>5</v>
      </c>
      <c r="C18" s="104">
        <v>20</v>
      </c>
      <c r="D18" s="104">
        <v>45</v>
      </c>
      <c r="E18" s="105">
        <v>8.6</v>
      </c>
      <c r="F18" s="104">
        <v>30</v>
      </c>
      <c r="G18" s="104">
        <v>15</v>
      </c>
      <c r="H18" s="104">
        <v>20</v>
      </c>
      <c r="I18" s="103">
        <f>SUM(B18:H18)-E18</f>
        <v>135</v>
      </c>
      <c r="J18" s="109"/>
      <c r="K18" s="106"/>
      <c r="O18" s="95">
        <v>18</v>
      </c>
    </row>
    <row r="19" spans="1:15" ht="13.5">
      <c r="A19" s="103" t="s">
        <v>136</v>
      </c>
      <c r="B19" s="104">
        <v>5</v>
      </c>
      <c r="C19" s="104">
        <v>35</v>
      </c>
      <c r="D19" s="104">
        <v>45</v>
      </c>
      <c r="E19" s="105">
        <v>10.22</v>
      </c>
      <c r="F19" s="104">
        <v>30</v>
      </c>
      <c r="G19" s="104">
        <v>15</v>
      </c>
      <c r="H19" s="104">
        <v>25</v>
      </c>
      <c r="I19" s="103">
        <f>SUM(B19:H19)-E19</f>
        <v>155</v>
      </c>
      <c r="J19" s="110"/>
      <c r="K19" s="107"/>
      <c r="O19" s="95">
        <v>19</v>
      </c>
    </row>
    <row r="20" spans="1:15" ht="13.5">
      <c r="A20" s="103" t="s">
        <v>87</v>
      </c>
      <c r="B20" s="104">
        <v>15</v>
      </c>
      <c r="C20" s="104">
        <v>30</v>
      </c>
      <c r="D20" s="104">
        <v>30</v>
      </c>
      <c r="E20" s="105">
        <v>12.9</v>
      </c>
      <c r="F20" s="104">
        <v>25</v>
      </c>
      <c r="G20" s="104">
        <v>10</v>
      </c>
      <c r="H20" s="104">
        <v>40</v>
      </c>
      <c r="I20" s="103">
        <f>SUM(B20:H20)-E20</f>
        <v>150</v>
      </c>
      <c r="J20" s="109"/>
      <c r="K20" s="106"/>
      <c r="O20" s="95">
        <v>20</v>
      </c>
    </row>
    <row r="21" ht="13.5">
      <c r="O21" s="95">
        <v>21</v>
      </c>
    </row>
    <row r="22" spans="1:15" ht="13.5">
      <c r="A22" s="111" t="s">
        <v>126</v>
      </c>
      <c r="B22" s="108">
        <f aca="true" t="shared" si="3" ref="B22:H22">SUM(B23:B31)/$L22</f>
        <v>11.11111111111111</v>
      </c>
      <c r="C22" s="108">
        <f t="shared" si="3"/>
        <v>37.77777777777778</v>
      </c>
      <c r="D22" s="108">
        <f t="shared" si="3"/>
        <v>36.111111111111114</v>
      </c>
      <c r="E22" s="108">
        <f t="shared" si="3"/>
        <v>9.955555555555556</v>
      </c>
      <c r="F22" s="108">
        <f t="shared" si="3"/>
        <v>24.444444444444443</v>
      </c>
      <c r="G22" s="108">
        <f t="shared" si="3"/>
        <v>10.11111111111111</v>
      </c>
      <c r="H22" s="112">
        <f t="shared" si="3"/>
        <v>24.444444444444443</v>
      </c>
      <c r="I22" s="113">
        <f>SUM(I23:I31)</f>
        <v>1296</v>
      </c>
      <c r="J22" s="114">
        <f>I22/L22</f>
        <v>144</v>
      </c>
      <c r="K22" s="115"/>
      <c r="L22" s="95">
        <v>9</v>
      </c>
      <c r="O22" s="95">
        <v>22</v>
      </c>
    </row>
    <row r="23" spans="1:15" ht="13.5">
      <c r="A23" s="103" t="s">
        <v>104</v>
      </c>
      <c r="B23" s="104" t="s">
        <v>36</v>
      </c>
      <c r="C23" s="104">
        <v>10</v>
      </c>
      <c r="D23" s="104">
        <v>0</v>
      </c>
      <c r="E23" s="105"/>
      <c r="F23" s="104" t="s">
        <v>36</v>
      </c>
      <c r="G23" s="104">
        <v>10</v>
      </c>
      <c r="H23" s="104" t="s">
        <v>36</v>
      </c>
      <c r="I23" s="103">
        <f aca="true" t="shared" si="4" ref="I23:I31">SUM(B23:H23)-E23</f>
        <v>20</v>
      </c>
      <c r="J23" s="110"/>
      <c r="K23" s="107"/>
      <c r="O23" s="95">
        <v>23</v>
      </c>
    </row>
    <row r="24" spans="1:15" ht="13.5">
      <c r="A24" s="103" t="s">
        <v>107</v>
      </c>
      <c r="B24" s="104">
        <v>10</v>
      </c>
      <c r="C24" s="104">
        <v>40</v>
      </c>
      <c r="D24" s="104">
        <v>45</v>
      </c>
      <c r="E24" s="105">
        <v>10.3</v>
      </c>
      <c r="F24" s="104">
        <v>30</v>
      </c>
      <c r="G24" s="104">
        <v>10</v>
      </c>
      <c r="H24" s="104">
        <v>10</v>
      </c>
      <c r="I24" s="103">
        <f t="shared" si="4"/>
        <v>145</v>
      </c>
      <c r="J24" s="109"/>
      <c r="K24" s="106"/>
      <c r="O24" s="95">
        <v>24</v>
      </c>
    </row>
    <row r="25" spans="1:15" ht="13.5">
      <c r="A25" s="103" t="s">
        <v>90</v>
      </c>
      <c r="B25" s="104">
        <v>15</v>
      </c>
      <c r="C25" s="104">
        <v>35</v>
      </c>
      <c r="D25" s="104">
        <v>45</v>
      </c>
      <c r="E25" s="105">
        <v>13.3</v>
      </c>
      <c r="F25" s="104">
        <v>25</v>
      </c>
      <c r="G25" s="104">
        <v>10</v>
      </c>
      <c r="H25" s="104">
        <v>25</v>
      </c>
      <c r="I25" s="103">
        <f t="shared" si="4"/>
        <v>155</v>
      </c>
      <c r="J25" s="109"/>
      <c r="K25" s="106"/>
      <c r="O25" s="95">
        <v>25</v>
      </c>
    </row>
    <row r="26" spans="1:15" ht="13.5">
      <c r="A26" s="103" t="s">
        <v>106</v>
      </c>
      <c r="B26" s="104">
        <v>15</v>
      </c>
      <c r="C26" s="104">
        <v>40</v>
      </c>
      <c r="D26" s="104">
        <v>45</v>
      </c>
      <c r="E26" s="105">
        <v>10.4</v>
      </c>
      <c r="F26" s="104">
        <v>30</v>
      </c>
      <c r="G26" s="104">
        <v>16</v>
      </c>
      <c r="H26" s="104">
        <v>60</v>
      </c>
      <c r="I26" s="103">
        <f t="shared" si="4"/>
        <v>206</v>
      </c>
      <c r="J26" s="109"/>
      <c r="K26" s="106"/>
      <c r="O26" s="95">
        <v>26</v>
      </c>
    </row>
    <row r="27" spans="1:15" ht="13.5">
      <c r="A27" s="103" t="s">
        <v>103</v>
      </c>
      <c r="B27" s="104">
        <v>10</v>
      </c>
      <c r="C27" s="104">
        <v>30</v>
      </c>
      <c r="D27" s="104">
        <v>45</v>
      </c>
      <c r="E27" s="105">
        <v>10.6</v>
      </c>
      <c r="F27" s="104">
        <v>30</v>
      </c>
      <c r="G27" s="104">
        <v>15</v>
      </c>
      <c r="H27" s="104">
        <v>25</v>
      </c>
      <c r="I27" s="103">
        <f t="shared" si="4"/>
        <v>155</v>
      </c>
      <c r="J27" s="109"/>
      <c r="K27" s="106"/>
      <c r="O27" s="95">
        <v>27</v>
      </c>
    </row>
    <row r="28" spans="1:15" ht="13.5">
      <c r="A28" s="103" t="s">
        <v>109</v>
      </c>
      <c r="B28" s="104">
        <v>5</v>
      </c>
      <c r="C28" s="104">
        <v>35</v>
      </c>
      <c r="D28" s="104">
        <v>25</v>
      </c>
      <c r="E28" s="105">
        <v>12</v>
      </c>
      <c r="F28" s="104">
        <v>25</v>
      </c>
      <c r="G28" s="104">
        <v>5</v>
      </c>
      <c r="H28" s="104">
        <v>15</v>
      </c>
      <c r="I28" s="103">
        <f t="shared" si="4"/>
        <v>110</v>
      </c>
      <c r="J28" s="109"/>
      <c r="K28" s="106"/>
      <c r="O28" s="95">
        <v>28</v>
      </c>
    </row>
    <row r="29" spans="1:15" ht="13.5">
      <c r="A29" s="103" t="s">
        <v>127</v>
      </c>
      <c r="B29" s="104">
        <v>10</v>
      </c>
      <c r="C29" s="104">
        <v>65</v>
      </c>
      <c r="D29" s="104">
        <v>90</v>
      </c>
      <c r="E29" s="105">
        <v>12.8</v>
      </c>
      <c r="F29" s="104">
        <v>25</v>
      </c>
      <c r="G29" s="104">
        <v>10</v>
      </c>
      <c r="H29" s="104">
        <v>30</v>
      </c>
      <c r="I29" s="103">
        <f t="shared" si="4"/>
        <v>230</v>
      </c>
      <c r="J29" s="109"/>
      <c r="K29" s="106"/>
      <c r="O29" s="95">
        <v>29</v>
      </c>
    </row>
    <row r="30" spans="1:15" ht="13.5">
      <c r="A30" s="103" t="s">
        <v>132</v>
      </c>
      <c r="B30" s="104">
        <v>25</v>
      </c>
      <c r="C30" s="104">
        <v>85</v>
      </c>
      <c r="D30" s="104">
        <v>10</v>
      </c>
      <c r="E30" s="105">
        <v>12.3</v>
      </c>
      <c r="F30" s="104">
        <v>25</v>
      </c>
      <c r="G30" s="104">
        <v>10</v>
      </c>
      <c r="H30" s="104">
        <v>45</v>
      </c>
      <c r="I30" s="103">
        <f t="shared" si="4"/>
        <v>200</v>
      </c>
      <c r="J30" s="109"/>
      <c r="K30" s="106"/>
      <c r="O30" s="95">
        <v>30</v>
      </c>
    </row>
    <row r="31" spans="1:15" ht="13.5">
      <c r="A31" s="103" t="s">
        <v>99</v>
      </c>
      <c r="B31" s="104">
        <v>10</v>
      </c>
      <c r="C31" s="104">
        <v>0</v>
      </c>
      <c r="D31" s="104">
        <v>20</v>
      </c>
      <c r="E31" s="105">
        <v>7.9</v>
      </c>
      <c r="F31" s="104">
        <v>30</v>
      </c>
      <c r="G31" s="104">
        <v>5</v>
      </c>
      <c r="H31" s="104">
        <v>10</v>
      </c>
      <c r="I31" s="103">
        <f t="shared" si="4"/>
        <v>75</v>
      </c>
      <c r="J31" s="109"/>
      <c r="K31" s="106"/>
      <c r="O31" s="95">
        <v>31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1.7109375" style="95" bestFit="1" customWidth="1"/>
    <col min="2" max="5" width="4.57421875" style="96" customWidth="1"/>
    <col min="6" max="6" width="4.57421875" style="95" customWidth="1"/>
    <col min="7" max="7" width="5.421875" style="97" bestFit="1" customWidth="1"/>
    <col min="8" max="8" width="4.57421875" style="95" customWidth="1"/>
    <col min="9" max="9" width="21.140625" style="95" customWidth="1"/>
    <col min="10" max="10" width="21.7109375" style="95" bestFit="1" customWidth="1"/>
    <col min="11" max="14" width="4.57421875" style="95" customWidth="1"/>
    <col min="15" max="15" width="5.28125" style="95" bestFit="1" customWidth="1"/>
    <col min="16" max="16" width="4.57421875" style="95" customWidth="1"/>
    <col min="17" max="16384" width="9.140625" style="95" customWidth="1"/>
  </cols>
  <sheetData>
    <row r="1" spans="1:16" ht="80.25">
      <c r="A1" s="116" t="s">
        <v>130</v>
      </c>
      <c r="B1" s="117" t="s">
        <v>112</v>
      </c>
      <c r="C1" s="118" t="s">
        <v>128</v>
      </c>
      <c r="D1" s="117" t="s">
        <v>115</v>
      </c>
      <c r="E1" s="117" t="s">
        <v>117</v>
      </c>
      <c r="F1" s="119" t="s">
        <v>25</v>
      </c>
      <c r="G1" s="119" t="s">
        <v>26</v>
      </c>
      <c r="H1" s="119" t="s">
        <v>70</v>
      </c>
      <c r="I1" s="120"/>
      <c r="J1" s="116" t="s">
        <v>131</v>
      </c>
      <c r="K1" s="117" t="s">
        <v>113</v>
      </c>
      <c r="L1" s="117" t="s">
        <v>114</v>
      </c>
      <c r="M1" s="117" t="s">
        <v>116</v>
      </c>
      <c r="N1" s="119" t="s">
        <v>25</v>
      </c>
      <c r="O1" s="119" t="s">
        <v>26</v>
      </c>
      <c r="P1" s="119" t="s">
        <v>70</v>
      </c>
    </row>
    <row r="2" spans="1:16" ht="9.75" customHeight="1">
      <c r="A2" s="121"/>
      <c r="B2" s="117"/>
      <c r="C2" s="118"/>
      <c r="D2" s="117"/>
      <c r="E2" s="117"/>
      <c r="F2" s="119"/>
      <c r="G2" s="119"/>
      <c r="H2" s="119"/>
      <c r="I2" s="120"/>
      <c r="J2" s="121"/>
      <c r="K2" s="117"/>
      <c r="L2" s="117"/>
      <c r="M2" s="117"/>
      <c r="N2" s="119"/>
      <c r="O2" s="119"/>
      <c r="P2" s="119"/>
    </row>
    <row r="3" spans="1:16" ht="16.5">
      <c r="A3" s="116" t="s">
        <v>122</v>
      </c>
      <c r="B3" s="122">
        <f>SUM(B4:B7)/$H3</f>
        <v>8.333333333333334</v>
      </c>
      <c r="C3" s="122">
        <f>SUM(C4:C7)/$H3</f>
        <v>10.853333333333333</v>
      </c>
      <c r="D3" s="122">
        <f>SUM(D4:D7)/$H3</f>
        <v>28.333333333333332</v>
      </c>
      <c r="E3" s="123">
        <f>SUM(E4:E7)/$H3</f>
        <v>23.333333333333332</v>
      </c>
      <c r="F3" s="124">
        <f>SUM(F4:F7)</f>
        <v>180</v>
      </c>
      <c r="G3" s="125">
        <f>F3/H3</f>
        <v>60</v>
      </c>
      <c r="H3" s="120">
        <v>3</v>
      </c>
      <c r="I3" s="120"/>
      <c r="J3" s="116" t="s">
        <v>122</v>
      </c>
      <c r="K3" s="122">
        <f>SUM(K4:K7)/$P3</f>
        <v>30</v>
      </c>
      <c r="L3" s="122">
        <f>SUM(L4:L7)/$P3</f>
        <v>21.666666666666668</v>
      </c>
      <c r="M3" s="122">
        <f>SUM(M4:M7)/$P3</f>
        <v>13.333333333333334</v>
      </c>
      <c r="N3" s="124">
        <f>SUM(N4:N7)</f>
        <v>195</v>
      </c>
      <c r="O3" s="125">
        <f>N3/P3</f>
        <v>65</v>
      </c>
      <c r="P3" s="120">
        <v>3</v>
      </c>
    </row>
    <row r="4" spans="1:16" ht="16.5">
      <c r="A4" s="126" t="s">
        <v>31</v>
      </c>
      <c r="B4" s="127">
        <v>5</v>
      </c>
      <c r="C4" s="128">
        <v>11.9</v>
      </c>
      <c r="D4" s="127">
        <v>25</v>
      </c>
      <c r="E4" s="127">
        <v>45</v>
      </c>
      <c r="F4" s="126">
        <f>SUM(B4:E4)-C4</f>
        <v>75</v>
      </c>
      <c r="G4" s="129"/>
      <c r="H4" s="120"/>
      <c r="I4" s="120"/>
      <c r="J4" s="126" t="s">
        <v>31</v>
      </c>
      <c r="K4" s="127">
        <v>20</v>
      </c>
      <c r="L4" s="127">
        <v>15</v>
      </c>
      <c r="M4" s="127">
        <v>10</v>
      </c>
      <c r="N4" s="126">
        <f>SUM(K4:M4)</f>
        <v>45</v>
      </c>
      <c r="O4" s="129"/>
      <c r="P4" s="120"/>
    </row>
    <row r="5" spans="1:16" ht="16.5">
      <c r="A5" s="126" t="s">
        <v>94</v>
      </c>
      <c r="B5" s="127">
        <v>10</v>
      </c>
      <c r="C5" s="128">
        <v>10.75</v>
      </c>
      <c r="D5" s="127">
        <v>30</v>
      </c>
      <c r="E5" s="127">
        <v>15</v>
      </c>
      <c r="F5" s="126">
        <f>SUM(B5:E5)-C5</f>
        <v>55</v>
      </c>
      <c r="G5" s="130"/>
      <c r="H5" s="120"/>
      <c r="I5" s="120"/>
      <c r="J5" s="126" t="s">
        <v>94</v>
      </c>
      <c r="K5" s="127">
        <v>60</v>
      </c>
      <c r="L5" s="127">
        <v>35</v>
      </c>
      <c r="M5" s="127">
        <v>15</v>
      </c>
      <c r="N5" s="126">
        <f>SUM(K5:M5)</f>
        <v>110</v>
      </c>
      <c r="O5" s="130"/>
      <c r="P5" s="120"/>
    </row>
    <row r="6" spans="1:16" ht="16.5">
      <c r="A6" s="126" t="s">
        <v>95</v>
      </c>
      <c r="B6" s="127">
        <v>10</v>
      </c>
      <c r="C6" s="128">
        <v>9.91</v>
      </c>
      <c r="D6" s="127">
        <v>30</v>
      </c>
      <c r="E6" s="127">
        <v>10</v>
      </c>
      <c r="F6" s="126">
        <f>SUM(B6:E6)-C6</f>
        <v>50</v>
      </c>
      <c r="G6" s="129"/>
      <c r="H6" s="120"/>
      <c r="I6" s="120"/>
      <c r="J6" s="126" t="s">
        <v>95</v>
      </c>
      <c r="K6" s="127">
        <v>10</v>
      </c>
      <c r="L6" s="127">
        <v>15</v>
      </c>
      <c r="M6" s="127">
        <v>15</v>
      </c>
      <c r="N6" s="126">
        <f>SUM(K6:M6)</f>
        <v>40</v>
      </c>
      <c r="O6" s="129"/>
      <c r="P6" s="120"/>
    </row>
    <row r="7" spans="1:16" ht="16.5">
      <c r="A7" s="126" t="s">
        <v>88</v>
      </c>
      <c r="B7" s="127" t="s">
        <v>36</v>
      </c>
      <c r="C7" s="128"/>
      <c r="D7" s="127" t="s">
        <v>36</v>
      </c>
      <c r="E7" s="127" t="s">
        <v>36</v>
      </c>
      <c r="F7" s="126">
        <f>SUM(B7:E7)-C7</f>
        <v>0</v>
      </c>
      <c r="G7" s="129"/>
      <c r="H7" s="120"/>
      <c r="I7" s="120"/>
      <c r="J7" s="126" t="s">
        <v>88</v>
      </c>
      <c r="K7" s="127" t="s">
        <v>36</v>
      </c>
      <c r="L7" s="127" t="s">
        <v>36</v>
      </c>
      <c r="M7" s="127" t="s">
        <v>36</v>
      </c>
      <c r="N7" s="126">
        <f>SUM(K7:M7)</f>
        <v>0</v>
      </c>
      <c r="O7" s="129"/>
      <c r="P7" s="120"/>
    </row>
    <row r="8" spans="1:16" ht="9.75" customHeight="1">
      <c r="A8" s="121"/>
      <c r="B8" s="131"/>
      <c r="C8" s="131"/>
      <c r="D8" s="131"/>
      <c r="E8" s="131"/>
      <c r="F8" s="120"/>
      <c r="G8" s="132"/>
      <c r="H8" s="120"/>
      <c r="I8" s="120"/>
      <c r="J8" s="121"/>
      <c r="K8" s="131"/>
      <c r="L8" s="131"/>
      <c r="M8" s="131"/>
      <c r="N8" s="120"/>
      <c r="O8" s="132"/>
      <c r="P8" s="120"/>
    </row>
    <row r="9" spans="1:16" ht="16.5">
      <c r="A9" s="116" t="s">
        <v>123</v>
      </c>
      <c r="B9" s="122">
        <f>SUM(B10:B13)/$H9</f>
        <v>7.5</v>
      </c>
      <c r="C9" s="122">
        <f>SUM(C10:C13)/$H9</f>
        <v>11.125</v>
      </c>
      <c r="D9" s="122">
        <f>SUM(D10:D13)/$H9</f>
        <v>27.5</v>
      </c>
      <c r="E9" s="123">
        <f>SUM(E10:E13)/$H9</f>
        <v>16.25</v>
      </c>
      <c r="F9" s="124">
        <f>SUM(F10:F13)</f>
        <v>205</v>
      </c>
      <c r="G9" s="125">
        <f>F9/H9</f>
        <v>51.25</v>
      </c>
      <c r="H9" s="120">
        <v>4</v>
      </c>
      <c r="I9" s="120"/>
      <c r="J9" s="116" t="s">
        <v>123</v>
      </c>
      <c r="K9" s="122">
        <f>SUM(K10:K13)/$P9</f>
        <v>15</v>
      </c>
      <c r="L9" s="122">
        <f>SUM(L10:L13)/$P9</f>
        <v>68.75</v>
      </c>
      <c r="M9" s="122">
        <f>SUM(M10:M13)/$P9</f>
        <v>13.75</v>
      </c>
      <c r="N9" s="124">
        <f>SUM(N10:N13)</f>
        <v>390</v>
      </c>
      <c r="O9" s="125">
        <f>N9/P9</f>
        <v>97.5</v>
      </c>
      <c r="P9" s="120">
        <v>4</v>
      </c>
    </row>
    <row r="10" spans="1:16" ht="16.5">
      <c r="A10" s="126" t="s">
        <v>38</v>
      </c>
      <c r="B10" s="127">
        <v>10</v>
      </c>
      <c r="C10" s="128">
        <v>12.2</v>
      </c>
      <c r="D10" s="127">
        <v>25</v>
      </c>
      <c r="E10" s="127">
        <v>15</v>
      </c>
      <c r="F10" s="126">
        <f>SUM(B10:E10)-C10</f>
        <v>50</v>
      </c>
      <c r="G10" s="133"/>
      <c r="H10" s="120"/>
      <c r="I10" s="120"/>
      <c r="J10" s="126" t="s">
        <v>38</v>
      </c>
      <c r="K10" s="127">
        <v>20</v>
      </c>
      <c r="L10" s="127">
        <v>90</v>
      </c>
      <c r="M10" s="127">
        <v>15</v>
      </c>
      <c r="N10" s="126">
        <f>SUM(K10:M10)</f>
        <v>125</v>
      </c>
      <c r="O10" s="133"/>
      <c r="P10" s="120"/>
    </row>
    <row r="11" spans="1:16" ht="16.5">
      <c r="A11" s="126" t="s">
        <v>96</v>
      </c>
      <c r="B11" s="127">
        <v>5</v>
      </c>
      <c r="C11" s="128">
        <v>12.4</v>
      </c>
      <c r="D11" s="127">
        <v>25</v>
      </c>
      <c r="E11" s="127">
        <v>5</v>
      </c>
      <c r="F11" s="126">
        <f>SUM(B11:E11)-C11</f>
        <v>35</v>
      </c>
      <c r="G11" s="133"/>
      <c r="H11" s="120"/>
      <c r="I11" s="120"/>
      <c r="J11" s="126" t="s">
        <v>96</v>
      </c>
      <c r="K11" s="127">
        <v>10</v>
      </c>
      <c r="L11" s="127">
        <v>60</v>
      </c>
      <c r="M11" s="127">
        <v>15</v>
      </c>
      <c r="N11" s="126">
        <f>SUM(K11:M11)</f>
        <v>85</v>
      </c>
      <c r="O11" s="133"/>
      <c r="P11" s="120"/>
    </row>
    <row r="12" spans="1:16" ht="16.5">
      <c r="A12" s="126" t="s">
        <v>111</v>
      </c>
      <c r="B12" s="127">
        <v>10</v>
      </c>
      <c r="C12" s="128">
        <v>8.9</v>
      </c>
      <c r="D12" s="127">
        <v>30</v>
      </c>
      <c r="E12" s="127">
        <v>30</v>
      </c>
      <c r="F12" s="126">
        <f>SUM(B12:E12)-C12</f>
        <v>70</v>
      </c>
      <c r="G12" s="133"/>
      <c r="H12" s="120"/>
      <c r="I12" s="120"/>
      <c r="J12" s="126" t="s">
        <v>97</v>
      </c>
      <c r="K12" s="127">
        <v>20</v>
      </c>
      <c r="L12" s="127">
        <v>80</v>
      </c>
      <c r="M12" s="127">
        <v>15</v>
      </c>
      <c r="N12" s="126">
        <f>SUM(K12:M12)</f>
        <v>115</v>
      </c>
      <c r="O12" s="133"/>
      <c r="P12" s="120"/>
    </row>
    <row r="13" spans="1:16" ht="16.5">
      <c r="A13" s="126" t="s">
        <v>98</v>
      </c>
      <c r="B13" s="127">
        <v>5</v>
      </c>
      <c r="C13" s="128">
        <v>11</v>
      </c>
      <c r="D13" s="127">
        <v>30</v>
      </c>
      <c r="E13" s="127">
        <v>15</v>
      </c>
      <c r="F13" s="126">
        <f>SUM(B13:E13)-C13</f>
        <v>50</v>
      </c>
      <c r="G13" s="133"/>
      <c r="H13" s="120"/>
      <c r="I13" s="120"/>
      <c r="J13" s="126" t="s">
        <v>98</v>
      </c>
      <c r="K13" s="127">
        <v>10</v>
      </c>
      <c r="L13" s="127">
        <v>45</v>
      </c>
      <c r="M13" s="127">
        <v>10</v>
      </c>
      <c r="N13" s="126">
        <f>SUM(K13:M13)</f>
        <v>65</v>
      </c>
      <c r="O13" s="133"/>
      <c r="P13" s="120"/>
    </row>
    <row r="14" spans="1:16" ht="9.75" customHeight="1">
      <c r="A14" s="120"/>
      <c r="B14" s="131"/>
      <c r="C14" s="131"/>
      <c r="D14" s="131"/>
      <c r="E14" s="131"/>
      <c r="F14" s="120"/>
      <c r="G14" s="132"/>
      <c r="H14" s="120"/>
      <c r="I14" s="120"/>
      <c r="J14" s="120"/>
      <c r="K14" s="131"/>
      <c r="L14" s="131"/>
      <c r="M14" s="131"/>
      <c r="N14" s="120"/>
      <c r="O14" s="132"/>
      <c r="P14" s="120"/>
    </row>
    <row r="15" spans="1:16" ht="16.5">
      <c r="A15" s="116" t="s">
        <v>41</v>
      </c>
      <c r="B15" s="122">
        <f>SUM(B16:B20)/$H15</f>
        <v>10</v>
      </c>
      <c r="C15" s="122">
        <f>SUM(C16:C20)/$H15</f>
        <v>10.58</v>
      </c>
      <c r="D15" s="122">
        <f>SUM(D16:D20)/$H15</f>
        <v>28.75</v>
      </c>
      <c r="E15" s="123">
        <f>SUM(E16:E20)/$H15</f>
        <v>32.5</v>
      </c>
      <c r="F15" s="124">
        <f>SUM(F16:F20)</f>
        <v>285</v>
      </c>
      <c r="G15" s="125">
        <f>F15/H15</f>
        <v>71.25</v>
      </c>
      <c r="H15" s="120">
        <v>4</v>
      </c>
      <c r="I15" s="120"/>
      <c r="J15" s="116" t="s">
        <v>41</v>
      </c>
      <c r="K15" s="122">
        <f>SUM(K16:K19)/$P15</f>
        <v>18.75</v>
      </c>
      <c r="L15" s="122">
        <f>SUM(L16:L19)/$P15</f>
        <v>36.25</v>
      </c>
      <c r="M15" s="122">
        <f>SUM(M16:M19)/$P15</f>
        <v>11</v>
      </c>
      <c r="N15" s="124">
        <f>SUM(N16:N20)</f>
        <v>334</v>
      </c>
      <c r="O15" s="125">
        <f>N15/P15</f>
        <v>83.5</v>
      </c>
      <c r="P15" s="120">
        <v>4</v>
      </c>
    </row>
    <row r="16" spans="1:16" ht="16.5">
      <c r="A16" s="126" t="s">
        <v>100</v>
      </c>
      <c r="B16" s="127">
        <v>15</v>
      </c>
      <c r="C16" s="128">
        <v>10.6</v>
      </c>
      <c r="D16" s="127">
        <v>30</v>
      </c>
      <c r="E16" s="127">
        <v>45</v>
      </c>
      <c r="F16" s="126">
        <f>SUM(B16:E16)-C16</f>
        <v>90</v>
      </c>
      <c r="G16" s="133"/>
      <c r="H16" s="120"/>
      <c r="I16" s="120"/>
      <c r="J16" s="126" t="s">
        <v>100</v>
      </c>
      <c r="K16" s="127">
        <v>20</v>
      </c>
      <c r="L16" s="127">
        <v>55</v>
      </c>
      <c r="M16" s="127">
        <v>14</v>
      </c>
      <c r="N16" s="126">
        <f>SUM(K16:M16)</f>
        <v>89</v>
      </c>
      <c r="O16" s="133"/>
      <c r="P16" s="120"/>
    </row>
    <row r="17" spans="1:16" ht="16.5">
      <c r="A17" s="126" t="s">
        <v>101</v>
      </c>
      <c r="B17" s="127" t="s">
        <v>36</v>
      </c>
      <c r="C17" s="128"/>
      <c r="D17" s="127" t="s">
        <v>36</v>
      </c>
      <c r="E17" s="127" t="s">
        <v>36</v>
      </c>
      <c r="F17" s="126">
        <f>SUM(B17:E17)-C17</f>
        <v>0</v>
      </c>
      <c r="G17" s="134"/>
      <c r="H17" s="120"/>
      <c r="I17" s="120"/>
      <c r="J17" s="126" t="s">
        <v>101</v>
      </c>
      <c r="K17" s="127" t="s">
        <v>36</v>
      </c>
      <c r="L17" s="127" t="s">
        <v>36</v>
      </c>
      <c r="M17" s="127" t="s">
        <v>36</v>
      </c>
      <c r="N17" s="126">
        <f>SUM(K17:M17)</f>
        <v>0</v>
      </c>
      <c r="O17" s="134"/>
      <c r="P17" s="120"/>
    </row>
    <row r="18" spans="1:16" ht="16.5">
      <c r="A18" s="126" t="s">
        <v>102</v>
      </c>
      <c r="B18" s="127">
        <v>5</v>
      </c>
      <c r="C18" s="128">
        <v>8.6</v>
      </c>
      <c r="D18" s="127">
        <v>30</v>
      </c>
      <c r="E18" s="127">
        <v>20</v>
      </c>
      <c r="F18" s="126">
        <f>SUM(B18:E18)-C18</f>
        <v>55</v>
      </c>
      <c r="G18" s="133"/>
      <c r="H18" s="120"/>
      <c r="I18" s="120"/>
      <c r="J18" s="126" t="s">
        <v>102</v>
      </c>
      <c r="K18" s="127">
        <v>20</v>
      </c>
      <c r="L18" s="127">
        <v>45</v>
      </c>
      <c r="M18" s="127">
        <v>15</v>
      </c>
      <c r="N18" s="126">
        <f>SUM(K18:M18)</f>
        <v>80</v>
      </c>
      <c r="O18" s="133"/>
      <c r="P18" s="120"/>
    </row>
    <row r="19" spans="1:16" ht="16.5">
      <c r="A19" s="126" t="s">
        <v>136</v>
      </c>
      <c r="B19" s="127">
        <v>5</v>
      </c>
      <c r="C19" s="128">
        <v>10.22</v>
      </c>
      <c r="D19" s="127">
        <v>30</v>
      </c>
      <c r="E19" s="127">
        <v>25</v>
      </c>
      <c r="F19" s="126">
        <f>SUM(B19:E19)-C19</f>
        <v>60</v>
      </c>
      <c r="G19" s="134"/>
      <c r="H19" s="120"/>
      <c r="I19" s="120"/>
      <c r="J19" s="126" t="s">
        <v>125</v>
      </c>
      <c r="K19" s="127">
        <v>35</v>
      </c>
      <c r="L19" s="127">
        <v>45</v>
      </c>
      <c r="M19" s="127">
        <v>15</v>
      </c>
      <c r="N19" s="126">
        <f>SUM(K19:M19)</f>
        <v>95</v>
      </c>
      <c r="O19" s="134"/>
      <c r="P19" s="120"/>
    </row>
    <row r="20" spans="1:16" ht="16.5">
      <c r="A20" s="126" t="s">
        <v>87</v>
      </c>
      <c r="B20" s="127">
        <v>15</v>
      </c>
      <c r="C20" s="128">
        <v>12.9</v>
      </c>
      <c r="D20" s="127">
        <v>25</v>
      </c>
      <c r="E20" s="127">
        <v>40</v>
      </c>
      <c r="F20" s="126">
        <f>SUM(B20:E20)-C20</f>
        <v>80</v>
      </c>
      <c r="G20" s="133"/>
      <c r="H20" s="120"/>
      <c r="I20" s="120"/>
      <c r="J20" s="126" t="s">
        <v>87</v>
      </c>
      <c r="K20" s="127">
        <v>30</v>
      </c>
      <c r="L20" s="127">
        <v>30</v>
      </c>
      <c r="M20" s="127">
        <v>10</v>
      </c>
      <c r="N20" s="126">
        <f>SUM(K20:M20)</f>
        <v>70</v>
      </c>
      <c r="O20" s="133"/>
      <c r="P20" s="120"/>
    </row>
    <row r="21" spans="1:16" ht="9.75" customHeight="1">
      <c r="A21" s="120"/>
      <c r="B21" s="131"/>
      <c r="C21" s="131"/>
      <c r="D21" s="131"/>
      <c r="E21" s="131"/>
      <c r="F21" s="120"/>
      <c r="G21" s="132"/>
      <c r="H21" s="120"/>
      <c r="I21" s="120"/>
      <c r="J21" s="120"/>
      <c r="K21" s="131"/>
      <c r="L21" s="131"/>
      <c r="M21" s="131"/>
      <c r="N21" s="120"/>
      <c r="O21" s="132"/>
      <c r="P21" s="120"/>
    </row>
    <row r="22" spans="1:16" ht="16.5">
      <c r="A22" s="116" t="s">
        <v>126</v>
      </c>
      <c r="B22" s="122">
        <f>SUM(B23:B31)/$H22</f>
        <v>12.5</v>
      </c>
      <c r="C22" s="122">
        <f>SUM(C23:C31)/$H22</f>
        <v>11.200000000000001</v>
      </c>
      <c r="D22" s="122">
        <f>SUM(D23:D31)/$H22</f>
        <v>27.5</v>
      </c>
      <c r="E22" s="123">
        <f>SUM(E23:E31)/$H22</f>
        <v>27.5</v>
      </c>
      <c r="F22" s="124">
        <f>SUM(F23:F31)</f>
        <v>540</v>
      </c>
      <c r="G22" s="125">
        <f>F22/H22</f>
        <v>67.5</v>
      </c>
      <c r="H22" s="120">
        <v>8</v>
      </c>
      <c r="I22" s="120"/>
      <c r="J22" s="116" t="s">
        <v>126</v>
      </c>
      <c r="K22" s="122">
        <f>SUM(K23:K26)/$P22</f>
        <v>15.625</v>
      </c>
      <c r="L22" s="122">
        <f>SUM(L23:L26)/$P22</f>
        <v>16.875</v>
      </c>
      <c r="M22" s="122">
        <f>SUM(M23:M26)/$P22</f>
        <v>5.75</v>
      </c>
      <c r="N22" s="124">
        <f>SUM(N23:N31)</f>
        <v>756</v>
      </c>
      <c r="O22" s="125">
        <f>N22/P22</f>
        <v>94.5</v>
      </c>
      <c r="P22" s="120">
        <v>8</v>
      </c>
    </row>
    <row r="23" spans="1:16" ht="16.5">
      <c r="A23" s="126" t="s">
        <v>104</v>
      </c>
      <c r="B23" s="127" t="s">
        <v>36</v>
      </c>
      <c r="C23" s="128"/>
      <c r="D23" s="127" t="s">
        <v>36</v>
      </c>
      <c r="E23" s="127" t="s">
        <v>36</v>
      </c>
      <c r="F23" s="126">
        <f aca="true" t="shared" si="0" ref="F23:F31">SUM(B23:E23)-C23</f>
        <v>0</v>
      </c>
      <c r="G23" s="134"/>
      <c r="H23" s="120"/>
      <c r="I23" s="120"/>
      <c r="J23" s="126" t="s">
        <v>104</v>
      </c>
      <c r="K23" s="127">
        <v>10</v>
      </c>
      <c r="L23" s="127">
        <v>0</v>
      </c>
      <c r="M23" s="127">
        <v>10</v>
      </c>
      <c r="N23" s="126">
        <f aca="true" t="shared" si="1" ref="N23:N31">SUM(K23:M23)</f>
        <v>20</v>
      </c>
      <c r="O23" s="134"/>
      <c r="P23" s="120"/>
    </row>
    <row r="24" spans="1:16" ht="16.5">
      <c r="A24" s="126" t="s">
        <v>107</v>
      </c>
      <c r="B24" s="127">
        <v>10</v>
      </c>
      <c r="C24" s="128">
        <v>10.3</v>
      </c>
      <c r="D24" s="127">
        <v>30</v>
      </c>
      <c r="E24" s="127">
        <v>10</v>
      </c>
      <c r="F24" s="126">
        <f t="shared" si="0"/>
        <v>50</v>
      </c>
      <c r="G24" s="133"/>
      <c r="H24" s="120"/>
      <c r="I24" s="120"/>
      <c r="J24" s="126" t="s">
        <v>107</v>
      </c>
      <c r="K24" s="127">
        <v>40</v>
      </c>
      <c r="L24" s="127">
        <v>45</v>
      </c>
      <c r="M24" s="127">
        <v>10</v>
      </c>
      <c r="N24" s="126">
        <f t="shared" si="1"/>
        <v>95</v>
      </c>
      <c r="O24" s="133"/>
      <c r="P24" s="120"/>
    </row>
    <row r="25" spans="1:16" ht="16.5">
      <c r="A25" s="126" t="s">
        <v>90</v>
      </c>
      <c r="B25" s="127">
        <v>15</v>
      </c>
      <c r="C25" s="128">
        <v>13.3</v>
      </c>
      <c r="D25" s="127">
        <v>25</v>
      </c>
      <c r="E25" s="127">
        <v>25</v>
      </c>
      <c r="F25" s="126">
        <f t="shared" si="0"/>
        <v>65</v>
      </c>
      <c r="G25" s="133"/>
      <c r="H25" s="120"/>
      <c r="I25" s="120"/>
      <c r="J25" s="126" t="s">
        <v>90</v>
      </c>
      <c r="K25" s="127">
        <v>35</v>
      </c>
      <c r="L25" s="127">
        <v>45</v>
      </c>
      <c r="M25" s="127">
        <v>10</v>
      </c>
      <c r="N25" s="126">
        <f t="shared" si="1"/>
        <v>90</v>
      </c>
      <c r="O25" s="133"/>
      <c r="P25" s="120"/>
    </row>
    <row r="26" spans="1:16" ht="16.5">
      <c r="A26" s="126" t="s">
        <v>106</v>
      </c>
      <c r="B26" s="127">
        <v>15</v>
      </c>
      <c r="C26" s="128">
        <v>10.4</v>
      </c>
      <c r="D26" s="127">
        <v>30</v>
      </c>
      <c r="E26" s="127">
        <v>60</v>
      </c>
      <c r="F26" s="126">
        <f t="shared" si="0"/>
        <v>105</v>
      </c>
      <c r="G26" s="133"/>
      <c r="H26" s="120"/>
      <c r="I26" s="120"/>
      <c r="J26" s="126" t="s">
        <v>106</v>
      </c>
      <c r="K26" s="127">
        <v>40</v>
      </c>
      <c r="L26" s="127">
        <v>45</v>
      </c>
      <c r="M26" s="127">
        <v>16</v>
      </c>
      <c r="N26" s="126">
        <f t="shared" si="1"/>
        <v>101</v>
      </c>
      <c r="O26" s="133"/>
      <c r="P26" s="120"/>
    </row>
    <row r="27" spans="1:16" ht="16.5">
      <c r="A27" s="126" t="s">
        <v>103</v>
      </c>
      <c r="B27" s="127">
        <v>10</v>
      </c>
      <c r="C27" s="128">
        <v>10.6</v>
      </c>
      <c r="D27" s="127">
        <v>30</v>
      </c>
      <c r="E27" s="127">
        <v>25</v>
      </c>
      <c r="F27" s="126">
        <f t="shared" si="0"/>
        <v>65</v>
      </c>
      <c r="G27" s="133"/>
      <c r="H27" s="120"/>
      <c r="I27" s="120"/>
      <c r="J27" s="126" t="s">
        <v>103</v>
      </c>
      <c r="K27" s="127">
        <v>30</v>
      </c>
      <c r="L27" s="127">
        <v>45</v>
      </c>
      <c r="M27" s="127">
        <v>15</v>
      </c>
      <c r="N27" s="126">
        <f t="shared" si="1"/>
        <v>90</v>
      </c>
      <c r="O27" s="133"/>
      <c r="P27" s="120"/>
    </row>
    <row r="28" spans="1:16" ht="16.5">
      <c r="A28" s="126" t="s">
        <v>109</v>
      </c>
      <c r="B28" s="127">
        <v>5</v>
      </c>
      <c r="C28" s="128">
        <v>12</v>
      </c>
      <c r="D28" s="127">
        <v>25</v>
      </c>
      <c r="E28" s="127">
        <v>15</v>
      </c>
      <c r="F28" s="126">
        <f t="shared" si="0"/>
        <v>45</v>
      </c>
      <c r="G28" s="133"/>
      <c r="H28" s="120"/>
      <c r="I28" s="120"/>
      <c r="J28" s="126" t="s">
        <v>109</v>
      </c>
      <c r="K28" s="127">
        <v>35</v>
      </c>
      <c r="L28" s="127">
        <v>25</v>
      </c>
      <c r="M28" s="127">
        <v>5</v>
      </c>
      <c r="N28" s="126">
        <f t="shared" si="1"/>
        <v>65</v>
      </c>
      <c r="O28" s="133"/>
      <c r="P28" s="120"/>
    </row>
    <row r="29" spans="1:16" ht="16.5">
      <c r="A29" s="126" t="s">
        <v>127</v>
      </c>
      <c r="B29" s="127">
        <v>10</v>
      </c>
      <c r="C29" s="128">
        <v>12.8</v>
      </c>
      <c r="D29" s="127">
        <v>25</v>
      </c>
      <c r="E29" s="127">
        <v>30</v>
      </c>
      <c r="F29" s="126">
        <f t="shared" si="0"/>
        <v>65</v>
      </c>
      <c r="G29" s="133"/>
      <c r="H29" s="120"/>
      <c r="I29" s="120"/>
      <c r="J29" s="126" t="s">
        <v>127</v>
      </c>
      <c r="K29" s="127">
        <v>65</v>
      </c>
      <c r="L29" s="127">
        <v>90</v>
      </c>
      <c r="M29" s="127">
        <v>10</v>
      </c>
      <c r="N29" s="126">
        <f t="shared" si="1"/>
        <v>165</v>
      </c>
      <c r="O29" s="133"/>
      <c r="P29" s="120"/>
    </row>
    <row r="30" spans="1:16" ht="16.5">
      <c r="A30" s="126" t="s">
        <v>132</v>
      </c>
      <c r="B30" s="127">
        <v>25</v>
      </c>
      <c r="C30" s="128">
        <v>12.3</v>
      </c>
      <c r="D30" s="127">
        <v>25</v>
      </c>
      <c r="E30" s="127">
        <v>45</v>
      </c>
      <c r="F30" s="126">
        <f t="shared" si="0"/>
        <v>95</v>
      </c>
      <c r="G30" s="133"/>
      <c r="H30" s="120"/>
      <c r="I30" s="120"/>
      <c r="J30" s="126" t="s">
        <v>132</v>
      </c>
      <c r="K30" s="127">
        <v>85</v>
      </c>
      <c r="L30" s="127">
        <v>10</v>
      </c>
      <c r="M30" s="127">
        <v>10</v>
      </c>
      <c r="N30" s="126">
        <f t="shared" si="1"/>
        <v>105</v>
      </c>
      <c r="O30" s="133"/>
      <c r="P30" s="120"/>
    </row>
    <row r="31" spans="1:16" ht="16.5">
      <c r="A31" s="126" t="s">
        <v>99</v>
      </c>
      <c r="B31" s="127">
        <v>10</v>
      </c>
      <c r="C31" s="128">
        <v>7.9</v>
      </c>
      <c r="D31" s="127">
        <v>30</v>
      </c>
      <c r="E31" s="127">
        <v>10</v>
      </c>
      <c r="F31" s="126">
        <f t="shared" si="0"/>
        <v>50</v>
      </c>
      <c r="G31" s="133"/>
      <c r="H31" s="120"/>
      <c r="I31" s="120"/>
      <c r="J31" s="126" t="s">
        <v>99</v>
      </c>
      <c r="K31" s="127">
        <v>0</v>
      </c>
      <c r="L31" s="127">
        <v>20</v>
      </c>
      <c r="M31" s="127">
        <v>5</v>
      </c>
      <c r="N31" s="126">
        <f t="shared" si="1"/>
        <v>25</v>
      </c>
      <c r="O31" s="133"/>
      <c r="P31" s="120"/>
    </row>
  </sheetData>
  <sheetProtection/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2" width="2.8515625" style="85" customWidth="1"/>
    <col min="3" max="3" width="8.7109375" style="86" customWidth="1"/>
    <col min="4" max="4" width="3.57421875" style="86" bestFit="1" customWidth="1"/>
    <col min="5" max="5" width="4.28125" style="86" customWidth="1"/>
    <col min="6" max="7" width="2.8515625" style="85" customWidth="1"/>
    <col min="8" max="8" width="8.7109375" style="86" customWidth="1"/>
    <col min="9" max="10" width="3.421875" style="86" customWidth="1"/>
    <col min="11" max="11" width="4.28125" style="86" customWidth="1"/>
    <col min="12" max="13" width="2.8515625" style="85" customWidth="1"/>
    <col min="14" max="14" width="8.7109375" style="86" customWidth="1"/>
    <col min="15" max="15" width="3.421875" style="86" customWidth="1"/>
    <col min="16" max="16" width="4.28125" style="86" customWidth="1"/>
    <col min="17" max="18" width="2.8515625" style="85" customWidth="1"/>
    <col min="19" max="19" width="8.7109375" style="86" customWidth="1"/>
    <col min="20" max="20" width="3.421875" style="86" bestFit="1" customWidth="1"/>
    <col min="21" max="16384" width="9.140625" style="86" customWidth="1"/>
  </cols>
  <sheetData>
    <row r="1" spans="1:20" ht="21.75">
      <c r="A1" s="164" t="s">
        <v>124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0" ht="69.75">
      <c r="A2" s="88" t="s">
        <v>135</v>
      </c>
      <c r="B2" s="88" t="s">
        <v>28</v>
      </c>
      <c r="C2" s="90"/>
      <c r="D2" s="135" t="s">
        <v>25</v>
      </c>
      <c r="E2" s="90"/>
      <c r="F2" s="88" t="s">
        <v>135</v>
      </c>
      <c r="G2" s="88" t="s">
        <v>28</v>
      </c>
      <c r="H2" s="90"/>
      <c r="I2" s="136" t="s">
        <v>112</v>
      </c>
      <c r="J2" s="136"/>
      <c r="K2" s="88"/>
      <c r="L2" s="88" t="s">
        <v>135</v>
      </c>
      <c r="M2" s="88" t="s">
        <v>28</v>
      </c>
      <c r="N2" s="90"/>
      <c r="O2" s="136" t="s">
        <v>113</v>
      </c>
      <c r="P2" s="136"/>
      <c r="Q2" s="88" t="s">
        <v>135</v>
      </c>
      <c r="R2" s="88" t="s">
        <v>28</v>
      </c>
      <c r="S2" s="90"/>
      <c r="T2" s="136" t="s">
        <v>114</v>
      </c>
    </row>
    <row r="3" spans="1:20" ht="7.5" customHeight="1">
      <c r="A3" s="88"/>
      <c r="B3" s="88"/>
      <c r="C3" s="90"/>
      <c r="D3" s="135"/>
      <c r="E3" s="90"/>
      <c r="F3" s="88"/>
      <c r="G3" s="88"/>
      <c r="H3" s="90"/>
      <c r="I3" s="136"/>
      <c r="J3" s="136"/>
      <c r="K3" s="88"/>
      <c r="L3" s="88"/>
      <c r="M3" s="88"/>
      <c r="N3" s="90"/>
      <c r="O3" s="136"/>
      <c r="P3" s="136"/>
      <c r="Q3" s="88"/>
      <c r="R3" s="88"/>
      <c r="S3" s="90"/>
      <c r="T3" s="136"/>
    </row>
    <row r="4" spans="1:20" ht="15" customHeight="1">
      <c r="A4" s="85">
        <v>1</v>
      </c>
      <c r="C4" s="91" t="s">
        <v>127</v>
      </c>
      <c r="D4" s="92">
        <v>230</v>
      </c>
      <c r="E4" s="87"/>
      <c r="F4" s="94">
        <v>1</v>
      </c>
      <c r="H4" s="91" t="s">
        <v>132</v>
      </c>
      <c r="I4" s="92">
        <v>25</v>
      </c>
      <c r="J4" s="94"/>
      <c r="K4" s="94"/>
      <c r="L4" s="94">
        <v>1</v>
      </c>
      <c r="M4" s="94"/>
      <c r="N4" s="91" t="s">
        <v>132</v>
      </c>
      <c r="O4" s="92">
        <v>85</v>
      </c>
      <c r="P4" s="94"/>
      <c r="Q4" s="85">
        <v>1</v>
      </c>
      <c r="R4" s="85">
        <v>1</v>
      </c>
      <c r="S4" s="91" t="s">
        <v>38</v>
      </c>
      <c r="T4" s="92">
        <v>90</v>
      </c>
    </row>
    <row r="5" spans="1:20" ht="15" customHeight="1">
      <c r="A5" s="85">
        <v>2</v>
      </c>
      <c r="C5" s="91" t="s">
        <v>106</v>
      </c>
      <c r="D5" s="92">
        <v>206</v>
      </c>
      <c r="E5" s="87"/>
      <c r="F5" s="94">
        <v>2</v>
      </c>
      <c r="G5" s="85">
        <v>1</v>
      </c>
      <c r="H5" s="91" t="s">
        <v>100</v>
      </c>
      <c r="I5" s="92">
        <v>15</v>
      </c>
      <c r="J5" s="94"/>
      <c r="K5" s="94"/>
      <c r="L5" s="94">
        <v>2</v>
      </c>
      <c r="M5" s="94"/>
      <c r="N5" s="91" t="s">
        <v>127</v>
      </c>
      <c r="O5" s="92">
        <v>65</v>
      </c>
      <c r="P5" s="94"/>
      <c r="Q5" s="85">
        <v>1</v>
      </c>
      <c r="S5" s="91" t="s">
        <v>127</v>
      </c>
      <c r="T5" s="92">
        <v>90</v>
      </c>
    </row>
    <row r="6" spans="1:20" ht="15" customHeight="1">
      <c r="A6" s="85">
        <v>3</v>
      </c>
      <c r="C6" s="91" t="s">
        <v>132</v>
      </c>
      <c r="D6" s="92">
        <v>200</v>
      </c>
      <c r="E6" s="87"/>
      <c r="F6" s="94">
        <v>2</v>
      </c>
      <c r="G6" s="85">
        <v>1</v>
      </c>
      <c r="H6" s="91" t="s">
        <v>87</v>
      </c>
      <c r="I6" s="92">
        <v>15</v>
      </c>
      <c r="J6" s="94"/>
      <c r="K6" s="94"/>
      <c r="L6" s="94">
        <v>3</v>
      </c>
      <c r="M6" s="94">
        <v>1</v>
      </c>
      <c r="N6" s="91" t="s">
        <v>94</v>
      </c>
      <c r="O6" s="92">
        <v>60</v>
      </c>
      <c r="P6" s="94"/>
      <c r="Q6" s="85">
        <v>3</v>
      </c>
      <c r="R6" s="85">
        <v>2</v>
      </c>
      <c r="S6" s="91" t="s">
        <v>111</v>
      </c>
      <c r="T6" s="92">
        <v>80</v>
      </c>
    </row>
    <row r="7" spans="1:20" ht="15" customHeight="1">
      <c r="A7" s="85">
        <v>4</v>
      </c>
      <c r="B7" s="85">
        <v>1</v>
      </c>
      <c r="C7" s="91" t="s">
        <v>111</v>
      </c>
      <c r="D7" s="92">
        <v>185</v>
      </c>
      <c r="E7" s="87"/>
      <c r="F7" s="94">
        <v>2</v>
      </c>
      <c r="H7" s="91" t="s">
        <v>90</v>
      </c>
      <c r="I7" s="92">
        <v>15</v>
      </c>
      <c r="J7" s="94"/>
      <c r="K7" s="94"/>
      <c r="L7" s="94">
        <v>4</v>
      </c>
      <c r="M7" s="94"/>
      <c r="N7" s="91" t="s">
        <v>107</v>
      </c>
      <c r="O7" s="92">
        <v>40</v>
      </c>
      <c r="P7" s="94"/>
      <c r="Q7" s="85">
        <v>4</v>
      </c>
      <c r="R7" s="85">
        <v>3</v>
      </c>
      <c r="S7" s="91" t="s">
        <v>96</v>
      </c>
      <c r="T7" s="92">
        <v>60</v>
      </c>
    </row>
    <row r="8" spans="1:20" ht="15" customHeight="1">
      <c r="A8" s="85">
        <v>5</v>
      </c>
      <c r="B8" s="85">
        <v>2</v>
      </c>
      <c r="C8" s="91" t="s">
        <v>100</v>
      </c>
      <c r="D8" s="92">
        <v>179</v>
      </c>
      <c r="E8" s="87"/>
      <c r="F8" s="94">
        <v>2</v>
      </c>
      <c r="H8" s="91" t="s">
        <v>106</v>
      </c>
      <c r="I8" s="92">
        <v>15</v>
      </c>
      <c r="J8" s="94"/>
      <c r="K8" s="94"/>
      <c r="L8" s="94">
        <v>4</v>
      </c>
      <c r="M8" s="94"/>
      <c r="N8" s="91" t="s">
        <v>106</v>
      </c>
      <c r="O8" s="92">
        <v>40</v>
      </c>
      <c r="P8" s="94"/>
      <c r="Q8" s="85">
        <v>5</v>
      </c>
      <c r="R8" s="85">
        <v>4</v>
      </c>
      <c r="S8" s="91" t="s">
        <v>100</v>
      </c>
      <c r="T8" s="92">
        <v>55</v>
      </c>
    </row>
    <row r="9" spans="1:20" ht="15" customHeight="1">
      <c r="A9" s="85">
        <v>6</v>
      </c>
      <c r="B9" s="85">
        <v>3</v>
      </c>
      <c r="C9" s="91" t="s">
        <v>38</v>
      </c>
      <c r="D9" s="92">
        <v>175</v>
      </c>
      <c r="E9" s="87"/>
      <c r="F9" s="94">
        <v>6</v>
      </c>
      <c r="G9" s="85">
        <v>2</v>
      </c>
      <c r="H9" s="91" t="s">
        <v>94</v>
      </c>
      <c r="I9" s="92">
        <v>10</v>
      </c>
      <c r="J9" s="94"/>
      <c r="K9" s="94"/>
      <c r="L9" s="94">
        <v>6</v>
      </c>
      <c r="M9" s="94">
        <v>2</v>
      </c>
      <c r="N9" s="91" t="s">
        <v>136</v>
      </c>
      <c r="O9" s="92">
        <v>35</v>
      </c>
      <c r="P9" s="94"/>
      <c r="Q9" s="85">
        <v>6</v>
      </c>
      <c r="R9" s="85">
        <v>5</v>
      </c>
      <c r="S9" s="91" t="s">
        <v>98</v>
      </c>
      <c r="T9" s="92">
        <v>45</v>
      </c>
    </row>
    <row r="10" spans="1:20" ht="15" customHeight="1">
      <c r="A10" s="85">
        <v>7</v>
      </c>
      <c r="B10" s="85">
        <v>4</v>
      </c>
      <c r="C10" s="91" t="s">
        <v>94</v>
      </c>
      <c r="D10" s="92">
        <v>165</v>
      </c>
      <c r="E10" s="87"/>
      <c r="F10" s="94">
        <v>6</v>
      </c>
      <c r="G10" s="85">
        <v>2</v>
      </c>
      <c r="H10" s="91" t="s">
        <v>95</v>
      </c>
      <c r="I10" s="92">
        <v>10</v>
      </c>
      <c r="J10" s="94"/>
      <c r="K10" s="94"/>
      <c r="L10" s="94">
        <v>6</v>
      </c>
      <c r="M10" s="94"/>
      <c r="N10" s="91" t="s">
        <v>90</v>
      </c>
      <c r="O10" s="92">
        <v>35</v>
      </c>
      <c r="P10" s="94"/>
      <c r="Q10" s="85">
        <v>6</v>
      </c>
      <c r="R10" s="85">
        <v>5</v>
      </c>
      <c r="S10" s="91" t="s">
        <v>102</v>
      </c>
      <c r="T10" s="92">
        <v>45</v>
      </c>
    </row>
    <row r="11" spans="1:20" ht="15" customHeight="1">
      <c r="A11" s="85">
        <v>8</v>
      </c>
      <c r="B11" s="85">
        <v>5</v>
      </c>
      <c r="C11" s="91" t="s">
        <v>136</v>
      </c>
      <c r="D11" s="92">
        <v>155</v>
      </c>
      <c r="E11" s="87"/>
      <c r="F11" s="94">
        <v>6</v>
      </c>
      <c r="G11" s="85">
        <v>2</v>
      </c>
      <c r="H11" s="91" t="s">
        <v>38</v>
      </c>
      <c r="I11" s="92">
        <v>10</v>
      </c>
      <c r="J11" s="94"/>
      <c r="K11" s="94"/>
      <c r="L11" s="94">
        <v>6</v>
      </c>
      <c r="M11" s="94"/>
      <c r="N11" s="91" t="s">
        <v>109</v>
      </c>
      <c r="O11" s="92">
        <v>35</v>
      </c>
      <c r="P11" s="94"/>
      <c r="Q11" s="85">
        <v>6</v>
      </c>
      <c r="R11" s="85">
        <v>5</v>
      </c>
      <c r="S11" s="91" t="s">
        <v>136</v>
      </c>
      <c r="T11" s="92">
        <v>45</v>
      </c>
    </row>
    <row r="12" spans="1:20" ht="15" customHeight="1">
      <c r="A12" s="85">
        <v>8</v>
      </c>
      <c r="C12" s="91" t="s">
        <v>90</v>
      </c>
      <c r="D12" s="92">
        <v>155</v>
      </c>
      <c r="E12" s="87"/>
      <c r="F12" s="94">
        <v>6</v>
      </c>
      <c r="G12" s="85">
        <v>2</v>
      </c>
      <c r="H12" s="91" t="s">
        <v>111</v>
      </c>
      <c r="I12" s="92">
        <v>10</v>
      </c>
      <c r="J12" s="94"/>
      <c r="K12" s="94"/>
      <c r="L12" s="94">
        <v>9</v>
      </c>
      <c r="M12" s="94">
        <v>3</v>
      </c>
      <c r="N12" s="91" t="s">
        <v>87</v>
      </c>
      <c r="O12" s="92">
        <v>30</v>
      </c>
      <c r="P12" s="94"/>
      <c r="Q12" s="85">
        <v>6</v>
      </c>
      <c r="S12" s="91" t="s">
        <v>107</v>
      </c>
      <c r="T12" s="92">
        <v>45</v>
      </c>
    </row>
    <row r="13" spans="1:20" ht="15" customHeight="1">
      <c r="A13" s="85">
        <v>8</v>
      </c>
      <c r="C13" s="91" t="s">
        <v>103</v>
      </c>
      <c r="D13" s="92">
        <v>155</v>
      </c>
      <c r="E13" s="87"/>
      <c r="F13" s="94">
        <v>6</v>
      </c>
      <c r="H13" s="91" t="s">
        <v>107</v>
      </c>
      <c r="I13" s="92">
        <v>10</v>
      </c>
      <c r="J13" s="94"/>
      <c r="K13" s="94"/>
      <c r="L13" s="94">
        <v>9</v>
      </c>
      <c r="M13" s="94"/>
      <c r="N13" s="91" t="s">
        <v>103</v>
      </c>
      <c r="O13" s="92">
        <v>30</v>
      </c>
      <c r="P13" s="94"/>
      <c r="Q13" s="85">
        <v>6</v>
      </c>
      <c r="S13" s="91" t="s">
        <v>90</v>
      </c>
      <c r="T13" s="92">
        <v>45</v>
      </c>
    </row>
    <row r="14" spans="1:20" ht="15" customHeight="1">
      <c r="A14" s="85">
        <v>11</v>
      </c>
      <c r="B14" s="85">
        <v>6</v>
      </c>
      <c r="C14" s="91" t="s">
        <v>87</v>
      </c>
      <c r="D14" s="92">
        <v>150</v>
      </c>
      <c r="E14" s="87"/>
      <c r="F14" s="94">
        <v>6</v>
      </c>
      <c r="H14" s="91" t="s">
        <v>103</v>
      </c>
      <c r="I14" s="92">
        <v>10</v>
      </c>
      <c r="J14" s="94"/>
      <c r="K14" s="94"/>
      <c r="L14" s="94">
        <v>11</v>
      </c>
      <c r="M14" s="94">
        <v>4</v>
      </c>
      <c r="N14" s="91" t="s">
        <v>31</v>
      </c>
      <c r="O14" s="92">
        <v>20</v>
      </c>
      <c r="P14" s="94"/>
      <c r="Q14" s="85">
        <v>6</v>
      </c>
      <c r="S14" s="91" t="s">
        <v>106</v>
      </c>
      <c r="T14" s="92">
        <v>45</v>
      </c>
    </row>
    <row r="15" spans="1:20" ht="15" customHeight="1">
      <c r="A15" s="85">
        <v>12</v>
      </c>
      <c r="C15" s="91" t="s">
        <v>107</v>
      </c>
      <c r="D15" s="92">
        <v>145</v>
      </c>
      <c r="E15" s="87"/>
      <c r="F15" s="94">
        <v>6</v>
      </c>
      <c r="H15" s="91" t="s">
        <v>127</v>
      </c>
      <c r="I15" s="92">
        <v>10</v>
      </c>
      <c r="J15" s="94"/>
      <c r="K15" s="94"/>
      <c r="L15" s="94">
        <v>11</v>
      </c>
      <c r="M15" s="94">
        <v>4</v>
      </c>
      <c r="N15" s="91" t="s">
        <v>38</v>
      </c>
      <c r="O15" s="92">
        <v>20</v>
      </c>
      <c r="P15" s="94"/>
      <c r="Q15" s="85">
        <v>6</v>
      </c>
      <c r="S15" s="91" t="s">
        <v>103</v>
      </c>
      <c r="T15" s="92">
        <v>45</v>
      </c>
    </row>
    <row r="16" spans="1:20" ht="15" customHeight="1">
      <c r="A16" s="85">
        <v>13</v>
      </c>
      <c r="B16" s="85">
        <v>7</v>
      </c>
      <c r="C16" s="91" t="s">
        <v>102</v>
      </c>
      <c r="D16" s="92">
        <v>135</v>
      </c>
      <c r="E16" s="87"/>
      <c r="F16" s="94">
        <v>6</v>
      </c>
      <c r="H16" s="91" t="s">
        <v>99</v>
      </c>
      <c r="I16" s="92">
        <v>10</v>
      </c>
      <c r="J16" s="94"/>
      <c r="K16" s="94"/>
      <c r="L16" s="94">
        <v>11</v>
      </c>
      <c r="M16" s="94">
        <v>4</v>
      </c>
      <c r="N16" s="91" t="s">
        <v>111</v>
      </c>
      <c r="O16" s="92">
        <v>20</v>
      </c>
      <c r="P16" s="94"/>
      <c r="Q16" s="85">
        <v>13</v>
      </c>
      <c r="R16" s="85">
        <v>8</v>
      </c>
      <c r="S16" s="91" t="s">
        <v>94</v>
      </c>
      <c r="T16" s="92">
        <v>35</v>
      </c>
    </row>
    <row r="17" spans="1:20" ht="15" customHeight="1">
      <c r="A17" s="85">
        <v>14</v>
      </c>
      <c r="B17" s="85">
        <v>8</v>
      </c>
      <c r="C17" s="91" t="s">
        <v>31</v>
      </c>
      <c r="D17" s="92">
        <v>120</v>
      </c>
      <c r="E17" s="87"/>
      <c r="F17" s="94">
        <v>14</v>
      </c>
      <c r="G17" s="85">
        <v>7</v>
      </c>
      <c r="H17" s="91" t="s">
        <v>31</v>
      </c>
      <c r="I17" s="92">
        <v>5</v>
      </c>
      <c r="J17" s="94"/>
      <c r="K17" s="94"/>
      <c r="L17" s="94">
        <v>11</v>
      </c>
      <c r="M17" s="94">
        <v>4</v>
      </c>
      <c r="N17" s="91" t="s">
        <v>100</v>
      </c>
      <c r="O17" s="92">
        <v>20</v>
      </c>
      <c r="P17" s="94"/>
      <c r="Q17" s="85">
        <v>14</v>
      </c>
      <c r="R17" s="85">
        <v>9</v>
      </c>
      <c r="S17" s="91" t="s">
        <v>87</v>
      </c>
      <c r="T17" s="92">
        <v>30</v>
      </c>
    </row>
    <row r="18" spans="1:20" ht="15" customHeight="1">
      <c r="A18" s="85">
        <v>14</v>
      </c>
      <c r="B18" s="85">
        <v>8</v>
      </c>
      <c r="C18" s="91" t="s">
        <v>96</v>
      </c>
      <c r="D18" s="92">
        <v>120</v>
      </c>
      <c r="E18" s="87"/>
      <c r="F18" s="94">
        <v>14</v>
      </c>
      <c r="G18" s="85">
        <v>7</v>
      </c>
      <c r="H18" s="91" t="s">
        <v>96</v>
      </c>
      <c r="I18" s="92">
        <v>5</v>
      </c>
      <c r="J18" s="94"/>
      <c r="K18" s="94"/>
      <c r="L18" s="94">
        <v>11</v>
      </c>
      <c r="M18" s="94">
        <v>4</v>
      </c>
      <c r="N18" s="91" t="s">
        <v>102</v>
      </c>
      <c r="O18" s="92">
        <v>20</v>
      </c>
      <c r="P18" s="94"/>
      <c r="Q18" s="85">
        <v>15</v>
      </c>
      <c r="S18" s="91" t="s">
        <v>109</v>
      </c>
      <c r="T18" s="92">
        <v>25</v>
      </c>
    </row>
    <row r="19" spans="1:20" ht="15" customHeight="1">
      <c r="A19" s="85">
        <v>16</v>
      </c>
      <c r="B19" s="85">
        <v>10</v>
      </c>
      <c r="C19" s="91" t="s">
        <v>98</v>
      </c>
      <c r="D19" s="92">
        <v>115</v>
      </c>
      <c r="E19" s="87"/>
      <c r="F19" s="94">
        <v>14</v>
      </c>
      <c r="G19" s="85">
        <v>7</v>
      </c>
      <c r="H19" s="91" t="s">
        <v>98</v>
      </c>
      <c r="I19" s="92">
        <v>5</v>
      </c>
      <c r="J19" s="94"/>
      <c r="K19" s="94"/>
      <c r="L19" s="94">
        <v>16</v>
      </c>
      <c r="M19" s="94">
        <v>9</v>
      </c>
      <c r="N19" s="91" t="s">
        <v>95</v>
      </c>
      <c r="O19" s="92">
        <v>10</v>
      </c>
      <c r="P19" s="94"/>
      <c r="Q19" s="85">
        <v>16</v>
      </c>
      <c r="S19" s="91" t="s">
        <v>99</v>
      </c>
      <c r="T19" s="92">
        <v>20</v>
      </c>
    </row>
    <row r="20" spans="1:20" ht="15" customHeight="1">
      <c r="A20" s="85">
        <v>17</v>
      </c>
      <c r="C20" s="91" t="s">
        <v>109</v>
      </c>
      <c r="D20" s="92">
        <v>110</v>
      </c>
      <c r="E20" s="87"/>
      <c r="F20" s="94">
        <v>14</v>
      </c>
      <c r="G20" s="85">
        <v>7</v>
      </c>
      <c r="H20" s="91" t="s">
        <v>102</v>
      </c>
      <c r="I20" s="92">
        <v>5</v>
      </c>
      <c r="J20" s="94"/>
      <c r="K20" s="94"/>
      <c r="L20" s="94">
        <v>16</v>
      </c>
      <c r="M20" s="94">
        <v>9</v>
      </c>
      <c r="N20" s="91" t="s">
        <v>96</v>
      </c>
      <c r="O20" s="92">
        <v>10</v>
      </c>
      <c r="P20" s="94"/>
      <c r="Q20" s="85">
        <v>17</v>
      </c>
      <c r="R20" s="85">
        <v>10</v>
      </c>
      <c r="S20" s="91" t="s">
        <v>31</v>
      </c>
      <c r="T20" s="92">
        <v>15</v>
      </c>
    </row>
    <row r="21" spans="1:20" ht="15" customHeight="1">
      <c r="A21" s="85">
        <v>18</v>
      </c>
      <c r="B21" s="85">
        <v>11</v>
      </c>
      <c r="C21" s="91" t="s">
        <v>95</v>
      </c>
      <c r="D21" s="92">
        <v>90</v>
      </c>
      <c r="E21" s="87"/>
      <c r="F21" s="94">
        <v>14</v>
      </c>
      <c r="G21" s="85">
        <v>7</v>
      </c>
      <c r="H21" s="91" t="s">
        <v>136</v>
      </c>
      <c r="I21" s="92">
        <v>5</v>
      </c>
      <c r="J21" s="94"/>
      <c r="K21" s="94"/>
      <c r="L21" s="94">
        <v>16</v>
      </c>
      <c r="M21" s="94">
        <v>9</v>
      </c>
      <c r="N21" s="91" t="s">
        <v>98</v>
      </c>
      <c r="O21" s="92">
        <v>10</v>
      </c>
      <c r="P21" s="94"/>
      <c r="Q21" s="85">
        <v>17</v>
      </c>
      <c r="R21" s="85">
        <v>10</v>
      </c>
      <c r="S21" s="91" t="s">
        <v>95</v>
      </c>
      <c r="T21" s="92">
        <v>15</v>
      </c>
    </row>
    <row r="22" spans="1:20" ht="15" customHeight="1">
      <c r="A22" s="85">
        <v>19</v>
      </c>
      <c r="C22" s="91" t="s">
        <v>99</v>
      </c>
      <c r="D22" s="92">
        <v>75</v>
      </c>
      <c r="E22" s="87"/>
      <c r="F22" s="94">
        <v>14</v>
      </c>
      <c r="H22" s="91" t="s">
        <v>109</v>
      </c>
      <c r="I22" s="92">
        <v>5</v>
      </c>
      <c r="J22" s="94"/>
      <c r="K22" s="94"/>
      <c r="L22" s="94">
        <v>16</v>
      </c>
      <c r="M22" s="94"/>
      <c r="N22" s="91" t="s">
        <v>104</v>
      </c>
      <c r="O22" s="92">
        <v>10</v>
      </c>
      <c r="P22" s="94"/>
      <c r="Q22" s="85">
        <v>19</v>
      </c>
      <c r="S22" s="91" t="s">
        <v>132</v>
      </c>
      <c r="T22" s="92">
        <v>10</v>
      </c>
    </row>
    <row r="23" spans="1:6" ht="15" customHeight="1">
      <c r="A23" s="85">
        <v>20</v>
      </c>
      <c r="C23" s="91" t="s">
        <v>104</v>
      </c>
      <c r="D23" s="92">
        <v>20</v>
      </c>
      <c r="E23" s="87"/>
      <c r="F23" s="94"/>
    </row>
    <row r="25" spans="6:20" ht="78.75">
      <c r="F25" s="88" t="s">
        <v>135</v>
      </c>
      <c r="G25" s="88" t="s">
        <v>28</v>
      </c>
      <c r="H25" s="90"/>
      <c r="I25" s="89" t="s">
        <v>128</v>
      </c>
      <c r="J25" s="135" t="s">
        <v>115</v>
      </c>
      <c r="L25" s="88" t="s">
        <v>135</v>
      </c>
      <c r="M25" s="88" t="s">
        <v>28</v>
      </c>
      <c r="N25" s="90"/>
      <c r="O25" s="135" t="s">
        <v>116</v>
      </c>
      <c r="Q25" s="88" t="s">
        <v>135</v>
      </c>
      <c r="R25" s="88" t="s">
        <v>28</v>
      </c>
      <c r="S25" s="90"/>
      <c r="T25" s="135" t="s">
        <v>117</v>
      </c>
    </row>
    <row r="26" spans="6:20" ht="7.5" customHeight="1">
      <c r="F26" s="88"/>
      <c r="G26" s="88"/>
      <c r="H26" s="90"/>
      <c r="I26" s="89"/>
      <c r="J26" s="135"/>
      <c r="L26" s="88"/>
      <c r="M26" s="88"/>
      <c r="N26" s="90"/>
      <c r="O26" s="135"/>
      <c r="Q26" s="88"/>
      <c r="R26" s="88"/>
      <c r="S26" s="90"/>
      <c r="T26" s="135"/>
    </row>
    <row r="27" spans="6:20" ht="15" customHeight="1">
      <c r="F27" s="85">
        <v>1</v>
      </c>
      <c r="H27" s="91" t="s">
        <v>99</v>
      </c>
      <c r="I27" s="93">
        <v>7.9</v>
      </c>
      <c r="J27" s="92">
        <v>30</v>
      </c>
      <c r="L27" s="85">
        <v>1</v>
      </c>
      <c r="N27" s="91" t="s">
        <v>106</v>
      </c>
      <c r="O27" s="92">
        <v>16</v>
      </c>
      <c r="Q27" s="85">
        <v>1</v>
      </c>
      <c r="S27" s="91" t="s">
        <v>106</v>
      </c>
      <c r="T27" s="92">
        <v>60</v>
      </c>
    </row>
    <row r="28" spans="6:20" ht="15" customHeight="1">
      <c r="F28" s="85">
        <v>2</v>
      </c>
      <c r="H28" s="91" t="s">
        <v>102</v>
      </c>
      <c r="I28" s="93">
        <v>8.6</v>
      </c>
      <c r="J28" s="92">
        <v>30</v>
      </c>
      <c r="L28" s="85">
        <v>2</v>
      </c>
      <c r="M28" s="85">
        <v>1</v>
      </c>
      <c r="N28" s="91" t="s">
        <v>94</v>
      </c>
      <c r="O28" s="92">
        <v>15</v>
      </c>
      <c r="Q28" s="85">
        <v>2</v>
      </c>
      <c r="R28" s="85">
        <v>1</v>
      </c>
      <c r="S28" s="91" t="s">
        <v>31</v>
      </c>
      <c r="T28" s="92">
        <v>45</v>
      </c>
    </row>
    <row r="29" spans="6:20" ht="15" customHeight="1">
      <c r="F29" s="85">
        <v>3</v>
      </c>
      <c r="G29" s="85">
        <v>1</v>
      </c>
      <c r="H29" s="91" t="s">
        <v>111</v>
      </c>
      <c r="I29" s="93">
        <v>8.9</v>
      </c>
      <c r="J29" s="92">
        <v>30</v>
      </c>
      <c r="L29" s="85">
        <v>2</v>
      </c>
      <c r="M29" s="85">
        <v>1</v>
      </c>
      <c r="N29" s="91" t="s">
        <v>95</v>
      </c>
      <c r="O29" s="92">
        <v>15</v>
      </c>
      <c r="Q29" s="85">
        <v>2</v>
      </c>
      <c r="R29" s="85">
        <v>1</v>
      </c>
      <c r="S29" s="91" t="s">
        <v>100</v>
      </c>
      <c r="T29" s="92">
        <v>45</v>
      </c>
    </row>
    <row r="30" spans="6:20" ht="15" customHeight="1">
      <c r="F30" s="85">
        <v>4</v>
      </c>
      <c r="G30" s="85">
        <v>2</v>
      </c>
      <c r="H30" s="91" t="s">
        <v>95</v>
      </c>
      <c r="I30" s="93">
        <v>9.91</v>
      </c>
      <c r="J30" s="92">
        <v>30</v>
      </c>
      <c r="L30" s="85">
        <v>2</v>
      </c>
      <c r="M30" s="85">
        <v>1</v>
      </c>
      <c r="N30" s="91" t="s">
        <v>38</v>
      </c>
      <c r="O30" s="92">
        <v>15</v>
      </c>
      <c r="Q30" s="85">
        <v>2</v>
      </c>
      <c r="S30" s="91" t="s">
        <v>132</v>
      </c>
      <c r="T30" s="92">
        <v>45</v>
      </c>
    </row>
    <row r="31" spans="6:20" ht="15" customHeight="1">
      <c r="F31" s="85">
        <v>5</v>
      </c>
      <c r="G31" s="85">
        <v>3</v>
      </c>
      <c r="H31" s="91" t="s">
        <v>136</v>
      </c>
      <c r="I31" s="93">
        <v>10.22</v>
      </c>
      <c r="J31" s="92">
        <v>30</v>
      </c>
      <c r="L31" s="85">
        <v>2</v>
      </c>
      <c r="M31" s="85">
        <v>1</v>
      </c>
      <c r="N31" s="91" t="s">
        <v>96</v>
      </c>
      <c r="O31" s="92">
        <v>15</v>
      </c>
      <c r="Q31" s="85">
        <v>5</v>
      </c>
      <c r="R31" s="85">
        <v>3</v>
      </c>
      <c r="S31" s="91" t="s">
        <v>87</v>
      </c>
      <c r="T31" s="92">
        <v>40</v>
      </c>
    </row>
    <row r="32" spans="6:20" ht="15" customHeight="1">
      <c r="F32" s="85">
        <v>5</v>
      </c>
      <c r="G32" s="85">
        <v>4</v>
      </c>
      <c r="H32" s="91" t="s">
        <v>107</v>
      </c>
      <c r="I32" s="93">
        <v>10.3</v>
      </c>
      <c r="J32" s="92">
        <v>30</v>
      </c>
      <c r="L32" s="85">
        <v>2</v>
      </c>
      <c r="M32" s="85">
        <v>1</v>
      </c>
      <c r="N32" s="91" t="s">
        <v>111</v>
      </c>
      <c r="O32" s="92">
        <v>15</v>
      </c>
      <c r="Q32" s="85">
        <v>6</v>
      </c>
      <c r="R32" s="85">
        <v>4</v>
      </c>
      <c r="S32" s="91" t="s">
        <v>111</v>
      </c>
      <c r="T32" s="92">
        <v>30</v>
      </c>
    </row>
    <row r="33" spans="6:20" ht="15" customHeight="1">
      <c r="F33" s="85">
        <v>5</v>
      </c>
      <c r="H33" s="91" t="s">
        <v>106</v>
      </c>
      <c r="I33" s="93">
        <v>10.4</v>
      </c>
      <c r="J33" s="92">
        <v>30</v>
      </c>
      <c r="L33" s="85">
        <v>2</v>
      </c>
      <c r="M33" s="85">
        <v>1</v>
      </c>
      <c r="N33" s="91" t="s">
        <v>102</v>
      </c>
      <c r="O33" s="92">
        <v>15</v>
      </c>
      <c r="Q33" s="85">
        <v>6</v>
      </c>
      <c r="S33" s="91" t="s">
        <v>127</v>
      </c>
      <c r="T33" s="92">
        <v>30</v>
      </c>
    </row>
    <row r="34" spans="6:20" ht="15" customHeight="1">
      <c r="F34" s="85">
        <v>8</v>
      </c>
      <c r="H34" s="91" t="s">
        <v>100</v>
      </c>
      <c r="I34" s="93">
        <v>10.6</v>
      </c>
      <c r="J34" s="92">
        <v>30</v>
      </c>
      <c r="L34" s="85">
        <v>2</v>
      </c>
      <c r="M34" s="85">
        <v>1</v>
      </c>
      <c r="N34" s="91" t="s">
        <v>136</v>
      </c>
      <c r="O34" s="92">
        <v>15</v>
      </c>
      <c r="Q34" s="85">
        <v>8</v>
      </c>
      <c r="R34" s="85">
        <v>5</v>
      </c>
      <c r="S34" s="91" t="s">
        <v>136</v>
      </c>
      <c r="T34" s="92">
        <v>25</v>
      </c>
    </row>
    <row r="35" spans="6:20" ht="15" customHeight="1">
      <c r="F35" s="85">
        <v>8</v>
      </c>
      <c r="G35" s="85">
        <v>5</v>
      </c>
      <c r="H35" s="91" t="s">
        <v>103</v>
      </c>
      <c r="I35" s="93">
        <v>10.6</v>
      </c>
      <c r="J35" s="92">
        <v>30</v>
      </c>
      <c r="L35" s="85">
        <v>2</v>
      </c>
      <c r="N35" s="91" t="s">
        <v>103</v>
      </c>
      <c r="O35" s="92">
        <v>15</v>
      </c>
      <c r="Q35" s="85">
        <v>8</v>
      </c>
      <c r="S35" s="91" t="s">
        <v>90</v>
      </c>
      <c r="T35" s="92">
        <v>25</v>
      </c>
    </row>
    <row r="36" spans="6:20" ht="15" customHeight="1">
      <c r="F36" s="85">
        <v>8</v>
      </c>
      <c r="H36" s="91" t="s">
        <v>94</v>
      </c>
      <c r="I36" s="93">
        <v>10.75</v>
      </c>
      <c r="J36" s="92">
        <v>30</v>
      </c>
      <c r="L36" s="85">
        <v>10</v>
      </c>
      <c r="M36" s="85">
        <v>8</v>
      </c>
      <c r="N36" s="91" t="s">
        <v>100</v>
      </c>
      <c r="O36" s="92">
        <v>14</v>
      </c>
      <c r="Q36" s="85">
        <v>8</v>
      </c>
      <c r="S36" s="91" t="s">
        <v>103</v>
      </c>
      <c r="T36" s="92">
        <v>25</v>
      </c>
    </row>
    <row r="37" spans="6:20" ht="15" customHeight="1">
      <c r="F37" s="85">
        <v>8</v>
      </c>
      <c r="G37" s="85">
        <v>5</v>
      </c>
      <c r="H37" s="91" t="s">
        <v>98</v>
      </c>
      <c r="I37" s="93">
        <v>11</v>
      </c>
      <c r="J37" s="92">
        <v>30</v>
      </c>
      <c r="L37" s="85">
        <v>11</v>
      </c>
      <c r="M37" s="85">
        <v>9</v>
      </c>
      <c r="N37" s="91" t="s">
        <v>31</v>
      </c>
      <c r="O37" s="92">
        <v>10</v>
      </c>
      <c r="Q37" s="85">
        <v>11</v>
      </c>
      <c r="R37" s="85">
        <v>6</v>
      </c>
      <c r="S37" s="91" t="s">
        <v>102</v>
      </c>
      <c r="T37" s="92">
        <v>20</v>
      </c>
    </row>
    <row r="38" spans="6:20" ht="15" customHeight="1">
      <c r="F38" s="85">
        <v>12</v>
      </c>
      <c r="G38" s="85">
        <v>5</v>
      </c>
      <c r="H38" s="91" t="s">
        <v>31</v>
      </c>
      <c r="I38" s="93">
        <v>11.9</v>
      </c>
      <c r="J38" s="92">
        <v>25</v>
      </c>
      <c r="L38" s="85">
        <v>11</v>
      </c>
      <c r="M38" s="85">
        <v>9</v>
      </c>
      <c r="N38" s="91" t="s">
        <v>98</v>
      </c>
      <c r="O38" s="92">
        <v>10</v>
      </c>
      <c r="Q38" s="85">
        <v>12</v>
      </c>
      <c r="R38" s="85">
        <v>7</v>
      </c>
      <c r="S38" s="91" t="s">
        <v>94</v>
      </c>
      <c r="T38" s="92">
        <v>15</v>
      </c>
    </row>
    <row r="39" spans="6:20" ht="15" customHeight="1">
      <c r="F39" s="85">
        <v>12</v>
      </c>
      <c r="G39" s="85">
        <v>8</v>
      </c>
      <c r="H39" s="91" t="s">
        <v>109</v>
      </c>
      <c r="I39" s="93">
        <v>12</v>
      </c>
      <c r="J39" s="92">
        <v>25</v>
      </c>
      <c r="L39" s="85">
        <v>11</v>
      </c>
      <c r="M39" s="85">
        <v>9</v>
      </c>
      <c r="N39" s="91" t="s">
        <v>87</v>
      </c>
      <c r="O39" s="92">
        <v>10</v>
      </c>
      <c r="Q39" s="85">
        <v>12</v>
      </c>
      <c r="R39" s="85">
        <v>7</v>
      </c>
      <c r="S39" s="91" t="s">
        <v>38</v>
      </c>
      <c r="T39" s="92">
        <v>15</v>
      </c>
    </row>
    <row r="40" spans="6:20" ht="15" customHeight="1">
      <c r="F40" s="85">
        <v>12</v>
      </c>
      <c r="H40" s="91" t="s">
        <v>38</v>
      </c>
      <c r="I40" s="93">
        <v>12.2</v>
      </c>
      <c r="J40" s="92">
        <v>25</v>
      </c>
      <c r="L40" s="85">
        <v>11</v>
      </c>
      <c r="N40" s="91" t="s">
        <v>104</v>
      </c>
      <c r="O40" s="92">
        <v>10</v>
      </c>
      <c r="Q40" s="85">
        <v>12</v>
      </c>
      <c r="R40" s="85">
        <v>7</v>
      </c>
      <c r="S40" s="91" t="s">
        <v>98</v>
      </c>
      <c r="T40" s="92">
        <v>15</v>
      </c>
    </row>
    <row r="41" spans="6:20" ht="15" customHeight="1">
      <c r="F41" s="85">
        <v>12</v>
      </c>
      <c r="G41" s="85">
        <v>8</v>
      </c>
      <c r="H41" s="91" t="s">
        <v>132</v>
      </c>
      <c r="I41" s="93">
        <v>12.3</v>
      </c>
      <c r="J41" s="92">
        <v>25</v>
      </c>
      <c r="L41" s="85">
        <v>11</v>
      </c>
      <c r="N41" s="91" t="s">
        <v>107</v>
      </c>
      <c r="O41" s="92">
        <v>10</v>
      </c>
      <c r="Q41" s="85">
        <v>12</v>
      </c>
      <c r="S41" s="91" t="s">
        <v>109</v>
      </c>
      <c r="T41" s="92">
        <v>15</v>
      </c>
    </row>
    <row r="42" spans="6:20" ht="15" customHeight="1">
      <c r="F42" s="85">
        <v>12</v>
      </c>
      <c r="H42" s="91" t="s">
        <v>96</v>
      </c>
      <c r="I42" s="93">
        <v>12.4</v>
      </c>
      <c r="J42" s="92">
        <v>25</v>
      </c>
      <c r="L42" s="85">
        <v>11</v>
      </c>
      <c r="N42" s="91" t="s">
        <v>90</v>
      </c>
      <c r="O42" s="92">
        <v>10</v>
      </c>
      <c r="Q42" s="85">
        <v>16</v>
      </c>
      <c r="R42" s="85">
        <v>10</v>
      </c>
      <c r="S42" s="91" t="s">
        <v>95</v>
      </c>
      <c r="T42" s="92">
        <v>10</v>
      </c>
    </row>
    <row r="43" spans="6:20" ht="15" customHeight="1">
      <c r="F43" s="85">
        <v>17</v>
      </c>
      <c r="G43" s="85">
        <v>8</v>
      </c>
      <c r="H43" s="91" t="s">
        <v>127</v>
      </c>
      <c r="I43" s="93">
        <v>12.8</v>
      </c>
      <c r="J43" s="92">
        <v>25</v>
      </c>
      <c r="L43" s="85">
        <v>11</v>
      </c>
      <c r="N43" s="91" t="s">
        <v>127</v>
      </c>
      <c r="O43" s="92">
        <v>10</v>
      </c>
      <c r="Q43" s="85">
        <v>16</v>
      </c>
      <c r="S43" s="91" t="s">
        <v>107</v>
      </c>
      <c r="T43" s="92">
        <v>10</v>
      </c>
    </row>
    <row r="44" spans="6:20" ht="15" customHeight="1">
      <c r="F44" s="85">
        <v>17</v>
      </c>
      <c r="H44" s="91" t="s">
        <v>87</v>
      </c>
      <c r="I44" s="93">
        <v>12.9</v>
      </c>
      <c r="J44" s="92">
        <v>25</v>
      </c>
      <c r="L44" s="85">
        <v>11</v>
      </c>
      <c r="N44" s="91" t="s">
        <v>132</v>
      </c>
      <c r="O44" s="92">
        <v>10</v>
      </c>
      <c r="Q44" s="85">
        <v>16</v>
      </c>
      <c r="S44" s="91" t="s">
        <v>99</v>
      </c>
      <c r="T44" s="92">
        <v>10</v>
      </c>
    </row>
    <row r="45" spans="6:20" ht="15" customHeight="1">
      <c r="F45" s="85">
        <v>17</v>
      </c>
      <c r="G45" s="85">
        <v>11</v>
      </c>
      <c r="H45" s="91" t="s">
        <v>90</v>
      </c>
      <c r="I45" s="93">
        <v>13.3</v>
      </c>
      <c r="J45" s="92">
        <v>25</v>
      </c>
      <c r="L45" s="85">
        <v>19</v>
      </c>
      <c r="N45" s="91" t="s">
        <v>109</v>
      </c>
      <c r="O45" s="92">
        <v>5</v>
      </c>
      <c r="Q45" s="85">
        <v>19</v>
      </c>
      <c r="R45" s="85">
        <v>11</v>
      </c>
      <c r="S45" s="91" t="s">
        <v>96</v>
      </c>
      <c r="T45" s="92">
        <v>5</v>
      </c>
    </row>
    <row r="46" spans="10:15" ht="15" customHeight="1">
      <c r="J46" s="94"/>
      <c r="L46" s="85">
        <v>19</v>
      </c>
      <c r="N46" s="91" t="s">
        <v>99</v>
      </c>
      <c r="O46" s="92">
        <v>5</v>
      </c>
    </row>
  </sheetData>
  <sheetProtection/>
  <mergeCells count="1">
    <mergeCell ref="A1:T1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A1" sqref="A1"/>
    </sheetView>
  </sheetViews>
  <sheetFormatPr defaultColWidth="3.8515625" defaultRowHeight="15"/>
  <sheetData>
    <row r="1" spans="1:22" ht="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1:22" ht="15">
      <c r="A2" s="1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1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1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1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1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1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1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1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1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1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1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1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1">
        <v>22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1">
        <v>23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1">
        <v>24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1">
        <v>25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>
        <v>26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">
        <v>28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>
        <v>29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>
        <v>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>
        <v>31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1">
        <v>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1">
        <v>33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1">
        <v>34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1">
        <v>35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1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1">
        <v>37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1">
        <v>38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1">
        <v>39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1">
        <v>40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1">
        <v>41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1">
        <v>42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1">
        <v>43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1">
        <v>44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1">
        <v>45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1">
        <v>46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1">
        <v>47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1">
        <v>48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>
        <v>49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skrivan</dc:creator>
  <cp:keywords/>
  <dc:description/>
  <cp:lastModifiedBy>Expert</cp:lastModifiedBy>
  <cp:lastPrinted>2010-07-16T14:51:19Z</cp:lastPrinted>
  <dcterms:created xsi:type="dcterms:W3CDTF">2010-07-04T11:17:55Z</dcterms:created>
  <dcterms:modified xsi:type="dcterms:W3CDTF">2010-07-20T13:50:05Z</dcterms:modified>
  <cp:category/>
  <cp:version/>
  <cp:contentType/>
  <cp:contentStatus/>
</cp:coreProperties>
</file>